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lvoskar\Desktop\BBSK\IROP\00 SPS J M\10 REKONŠTRUKCIE\08 PD FINAL - DATOVA INFRASTRUKTURA\"/>
    </mc:Choice>
  </mc:AlternateContent>
  <xr:revisionPtr revIDLastSave="0" documentId="13_ncr:1_{4B4C8A3D-9E44-4571-BBAD-5FA0ED81304E}" xr6:coauthVersionLast="47" xr6:coauthVersionMax="47" xr10:uidLastSave="{00000000-0000-0000-0000-000000000000}"/>
  <bookViews>
    <workbookView xWindow="23880" yWindow="-120" windowWidth="29040" windowHeight="15840" tabRatio="1000" xr2:uid="{00000000-000D-0000-FFFF-FFFF00000000}"/>
  </bookViews>
  <sheets>
    <sheet name="Rekapitulácia stavby" sheetId="1" r:id="rId1"/>
    <sheet name="B+C ŠKS" sheetId="10" r:id="rId2"/>
    <sheet name="D ŠKS" sheetId="11" r:id="rId3"/>
    <sheet name="Optika" sheetId="12" r:id="rId4"/>
  </sheets>
  <definedNames>
    <definedName name="_xlnm._FilterDatabase" localSheetId="1" hidden="1">'B+C ŠKS'!$C$19:$K$241</definedName>
    <definedName name="_xlnm.Print_Titles" localSheetId="1">'B+C ŠKS'!$19:$19</definedName>
    <definedName name="_xlnm.Print_Titles" localSheetId="0">'Rekapitulácia stavby'!$91:$91</definedName>
    <definedName name="_xlnm.Print_Area" localSheetId="1">'B+C ŠKS'!$B$2:$J$54</definedName>
    <definedName name="_xlnm.Print_Area" localSheetId="2">'D ŠKS'!$B$2:$J$57</definedName>
    <definedName name="_xlnm.Print_Area" localSheetId="3">Optika!$B$2:$J$38</definedName>
    <definedName name="_xlnm.Print_Area" localSheetId="0">'Rekapitulácia stavby'!$D$4:$AO$75,'Rekapitulácia stavby'!$C$81:$AQ$100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9" i="1" l="1"/>
  <c r="L84" i="1"/>
  <c r="T35" i="12"/>
  <c r="T34" i="12" s="1"/>
  <c r="R35" i="12"/>
  <c r="R34" i="12" s="1"/>
  <c r="P35" i="12"/>
  <c r="P34" i="12" s="1"/>
  <c r="T33" i="12"/>
  <c r="R33" i="12"/>
  <c r="P33" i="12"/>
  <c r="T32" i="12"/>
  <c r="R32" i="12"/>
  <c r="P32" i="12"/>
  <c r="T31" i="12"/>
  <c r="T30" i="12" s="1"/>
  <c r="R31" i="12"/>
  <c r="R30" i="12" s="1"/>
  <c r="P31" i="12"/>
  <c r="P30" i="12" s="1"/>
  <c r="T29" i="12"/>
  <c r="R29" i="12"/>
  <c r="R23" i="12" s="1"/>
  <c r="P29" i="12"/>
  <c r="P23" i="12" s="1"/>
  <c r="H26" i="12"/>
  <c r="T23" i="12"/>
  <c r="T22" i="12"/>
  <c r="R22" i="12"/>
  <c r="P22" i="12"/>
  <c r="T21" i="12"/>
  <c r="R21" i="12"/>
  <c r="P21" i="12"/>
  <c r="T20" i="12"/>
  <c r="R20" i="12"/>
  <c r="P20" i="12"/>
  <c r="T19" i="12"/>
  <c r="R19" i="12"/>
  <c r="P19" i="12"/>
  <c r="P18" i="12" s="1"/>
  <c r="T54" i="11"/>
  <c r="R54" i="11"/>
  <c r="P54" i="11"/>
  <c r="T50" i="11"/>
  <c r="R50" i="11"/>
  <c r="P50" i="11"/>
  <c r="T49" i="11"/>
  <c r="R49" i="11"/>
  <c r="P49" i="11"/>
  <c r="T47" i="11"/>
  <c r="R47" i="11"/>
  <c r="P47" i="11"/>
  <c r="H39" i="11"/>
  <c r="H36" i="11" s="1"/>
  <c r="T38" i="11"/>
  <c r="R38" i="11"/>
  <c r="P38" i="11"/>
  <c r="T37" i="11"/>
  <c r="R37" i="11"/>
  <c r="P37" i="11"/>
  <c r="T35" i="11"/>
  <c r="R35" i="11"/>
  <c r="P35" i="11"/>
  <c r="T33" i="11"/>
  <c r="R33" i="11"/>
  <c r="P33" i="11"/>
  <c r="T32" i="11"/>
  <c r="R32" i="11"/>
  <c r="P32" i="11"/>
  <c r="T30" i="11"/>
  <c r="R30" i="11"/>
  <c r="P30" i="11"/>
  <c r="T29" i="11"/>
  <c r="R29" i="11"/>
  <c r="P29" i="11"/>
  <c r="T28" i="11"/>
  <c r="R28" i="11"/>
  <c r="P28" i="11"/>
  <c r="T27" i="11"/>
  <c r="R27" i="11"/>
  <c r="P27" i="11"/>
  <c r="T22" i="11"/>
  <c r="R22" i="11"/>
  <c r="P22" i="11"/>
  <c r="T21" i="11"/>
  <c r="R21" i="11"/>
  <c r="P21" i="11"/>
  <c r="T19" i="11"/>
  <c r="R19" i="11"/>
  <c r="P19" i="11"/>
  <c r="R18" i="12" l="1"/>
  <c r="T18" i="12"/>
  <c r="R48" i="11"/>
  <c r="T48" i="11"/>
  <c r="P20" i="11"/>
  <c r="T20" i="11"/>
  <c r="P48" i="11"/>
  <c r="R20" i="11"/>
  <c r="P39" i="11"/>
  <c r="P31" i="11" s="1"/>
  <c r="R39" i="11"/>
  <c r="R31" i="11" s="1"/>
  <c r="T39" i="11"/>
  <c r="T31" i="11" s="1"/>
  <c r="P53" i="11"/>
  <c r="P18" i="11" s="1"/>
  <c r="R53" i="11"/>
  <c r="R18" i="11" s="1"/>
  <c r="T53" i="11"/>
  <c r="T18" i="11" s="1"/>
  <c r="T24" i="10" l="1"/>
  <c r="R24" i="10"/>
  <c r="P24" i="10"/>
  <c r="T23" i="10"/>
  <c r="R23" i="10"/>
  <c r="P23" i="10"/>
  <c r="BB95" i="1" l="1"/>
  <c r="BA95" i="1"/>
  <c r="AZ95" i="1"/>
  <c r="AX95" i="1"/>
  <c r="AW95" i="1"/>
  <c r="AV95" i="1"/>
  <c r="AT95" i="1" l="1"/>
  <c r="H37" i="10" l="1"/>
  <c r="H34" i="10" s="1"/>
  <c r="T51" i="10" l="1"/>
  <c r="R51" i="10"/>
  <c r="P51" i="10"/>
  <c r="T47" i="10"/>
  <c r="R47" i="10"/>
  <c r="P47" i="10"/>
  <c r="T44" i="10"/>
  <c r="R44" i="10"/>
  <c r="P44" i="10"/>
  <c r="T42" i="10"/>
  <c r="R42" i="10"/>
  <c r="P42" i="10"/>
  <c r="T37" i="10"/>
  <c r="R37" i="10"/>
  <c r="P37" i="10"/>
  <c r="T36" i="10"/>
  <c r="R36" i="10"/>
  <c r="P36" i="10"/>
  <c r="T35" i="10"/>
  <c r="R35" i="10"/>
  <c r="P35" i="10"/>
  <c r="T33" i="10"/>
  <c r="R33" i="10"/>
  <c r="P33" i="10"/>
  <c r="T31" i="10"/>
  <c r="R31" i="10"/>
  <c r="P31" i="10"/>
  <c r="T30" i="10"/>
  <c r="R30" i="10"/>
  <c r="P30" i="10"/>
  <c r="T28" i="10"/>
  <c r="R28" i="10"/>
  <c r="P28" i="10"/>
  <c r="T27" i="10"/>
  <c r="R27" i="10"/>
  <c r="P27" i="10"/>
  <c r="T26" i="10"/>
  <c r="R26" i="10"/>
  <c r="P26" i="10"/>
  <c r="T25" i="10"/>
  <c r="R25" i="10"/>
  <c r="P25" i="10"/>
  <c r="T22" i="10"/>
  <c r="R22" i="10"/>
  <c r="P22" i="10"/>
  <c r="T21" i="10"/>
  <c r="R21" i="10"/>
  <c r="P21" i="10"/>
  <c r="T19" i="10"/>
  <c r="R19" i="10"/>
  <c r="P19" i="10"/>
  <c r="BD95" i="1"/>
  <c r="T29" i="10" l="1"/>
  <c r="P20" i="10"/>
  <c r="R43" i="10"/>
  <c r="T43" i="10"/>
  <c r="R50" i="10"/>
  <c r="R18" i="10" s="1"/>
  <c r="P50" i="10"/>
  <c r="P18" i="10" s="1"/>
  <c r="AU95" i="1" s="1"/>
  <c r="T50" i="10"/>
  <c r="T18" i="10" s="1"/>
  <c r="P43" i="10"/>
  <c r="R20" i="10"/>
  <c r="T20" i="10"/>
  <c r="P29" i="10"/>
  <c r="R29" i="10"/>
  <c r="L89" i="1" l="1"/>
  <c r="L88" i="1"/>
  <c r="L86" i="1"/>
  <c r="AS94" i="1"/>
  <c r="AS93" i="1" l="1"/>
  <c r="BC95" i="1" l="1"/>
  <c r="AZ94" i="1"/>
  <c r="AV94" i="1" s="1"/>
  <c r="BC94" i="1"/>
  <c r="AY94" i="1" s="1"/>
  <c r="BB94" i="1"/>
  <c r="AX94" i="1" s="1"/>
  <c r="BD94" i="1"/>
  <c r="AY95" i="1" l="1"/>
  <c r="BD93" i="1"/>
  <c r="W32" i="1" s="1"/>
  <c r="AU94" i="1"/>
  <c r="BB93" i="1"/>
  <c r="W30" i="1" s="1"/>
  <c r="BC93" i="1"/>
  <c r="W31" i="1" s="1"/>
  <c r="BA94" i="1"/>
  <c r="AW94" i="1" s="1"/>
  <c r="AT94" i="1" s="1"/>
  <c r="AY93" i="1" l="1"/>
  <c r="AZ93" i="1"/>
  <c r="AU93" i="1"/>
  <c r="BA93" i="1"/>
  <c r="AW93" i="1" s="1"/>
  <c r="AX93" i="1"/>
  <c r="AV93" i="1" l="1"/>
  <c r="AT93" i="1" l="1"/>
</calcChain>
</file>

<file path=xl/sharedStrings.xml><?xml version="1.0" encoding="utf-8"?>
<sst xmlns="http://schemas.openxmlformats.org/spreadsheetml/2006/main" count="674" uniqueCount="198">
  <si>
    <t>Export Komplet</t>
  </si>
  <si>
    <t/>
  </si>
  <si>
    <t>2.0</t>
  </si>
  <si>
    <t>False</t>
  </si>
  <si>
    <t>{b358d20f-8ea0-47b6-a811-38e633b29e52}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</si>
  <si>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</si>
  <si>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</si>
  <si>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</si>
  <si>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</si>
  <si>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</si>
  <si>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</si>
  <si>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Kód:</t>
  </si>
  <si>
    <t>1235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</si>
  <si>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</si>
  <si>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</si>
  <si>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</si>
  <si>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</si>
  <si>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</si>
  <si>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</si>
  <si>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</si>
  <si>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</si>
  <si>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</si>
  <si>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</si>
  <si>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</si>
  <si>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</si>
  <si>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</si>
  <si>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</si>
  <si>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</si>
  <si>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</si>
  <si>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</si>
  <si>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</si>
  <si>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</si>
  <si>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</si>
  <si>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</si>
  <si>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</si>
  <si>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</si>
  <si>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</si>
  <si>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</si>
  <si>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</si>
  <si>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</si>
  <si>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</si>
  <si>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</si>
  <si>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</si>
  <si>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</si>
  <si>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</si>
  <si>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</si>
  <si>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</si>
  <si>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</si>
  <si>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</si>
  <si>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</si>
  <si>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</si>
  <si>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</si>
  <si>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</si>
  <si>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</si>
  <si>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</si>
  <si>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</si>
  <si>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</si>
  <si>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</si>
  <si>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</si>
  <si>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</si>
  <si>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</si>
  <si>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</si>
  <si>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</si>
  <si>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</si>
  <si>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</si>
  <si>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</si>
  <si>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</si>
  <si>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</si>
  <si>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</si>
  <si>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</si>
  <si>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</si>
  <si>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</si>
  <si>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</t>
  </si>
  <si>
    <t>STA</t>
  </si>
  <si>
    <t>/</t>
  </si>
  <si>
    <t>Časť</t>
  </si>
  <si>
    <t>2</t>
  </si>
  <si>
    <t xml:space="preserve"> Blok B,C</t>
  </si>
  <si>
    <t>{4dd857db-2919-4384-9456-0f95bf02c977}</t>
  </si>
  <si>
    <t>{43c9c778-af96-415a-8926-d2f6efced78c}</t>
  </si>
  <si>
    <t>Objekt:</t>
  </si>
  <si>
    <t>Cena celkom [EUR]</t>
  </si>
  <si>
    <t>Náklady z rozpočtu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</si>
  <si>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</si>
  <si>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</si>
  <si>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</si>
  <si>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</si>
  <si>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</si>
  <si>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</si>
  <si>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</si>
  <si>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</si>
  <si>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</si>
  <si>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</si>
  <si>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</si>
  <si>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</si>
  <si>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K</t>
  </si>
  <si>
    <t>ks</t>
  </si>
  <si>
    <t>M</t>
  </si>
  <si>
    <t>m</t>
  </si>
  <si>
    <t>Časť:</t>
  </si>
  <si>
    <t>D1</t>
  </si>
  <si>
    <t>Dodávky</t>
  </si>
  <si>
    <t>Podružný materiál</t>
  </si>
  <si>
    <t>sada</t>
  </si>
  <si>
    <t>D2</t>
  </si>
  <si>
    <t>D3</t>
  </si>
  <si>
    <t>Slaboprúdové rozvody</t>
  </si>
  <si>
    <t>Meranie certifikácie cat.6A, vystavenie protokolu</t>
  </si>
  <si>
    <t>hod</t>
  </si>
  <si>
    <t>HZS</t>
  </si>
  <si>
    <t xml:space="preserve">Hodinové zúčtovacie sadzby   </t>
  </si>
  <si>
    <t>HZS-001</t>
  </si>
  <si>
    <t>HZS-002</t>
  </si>
  <si>
    <t>Ing. Slavomír Huťka</t>
  </si>
  <si>
    <t>Ing. Slavomír Huťka, Tomáš Kramár</t>
  </si>
  <si>
    <t>Montáž,Podparapetný zľab vrátane krytov, uhlov a príslušenstva</t>
  </si>
  <si>
    <t>Zásuvka 2xRJ45 tienená Cat 6A</t>
  </si>
  <si>
    <t>Zásuvka 1xRJ45 tienená Cat 6A</t>
  </si>
  <si>
    <t>Montáž zásuvka 2xRJ45 Cat 6A</t>
  </si>
  <si>
    <t>Montáž zásuvka 1xRJ45 Cat 6A</t>
  </si>
  <si>
    <t xml:space="preserve">Montáž, Kábel F/UTP </t>
  </si>
  <si>
    <t>Rozvádzače a aktívne prvky</t>
  </si>
  <si>
    <t>Nosný a úložný materiál</t>
  </si>
  <si>
    <t>Montáž lišta LV40/20 vrátane príslušenstva</t>
  </si>
  <si>
    <t>Lišta LV40/20 vrátane príslušenstva</t>
  </si>
  <si>
    <t>Príchytky káblov do podhľadu OBO GRIP M40</t>
  </si>
  <si>
    <t>Montáž príchytiek OBO GRIP</t>
  </si>
  <si>
    <t>Pripojenie napájania a uzemnenie rozvádzačov</t>
  </si>
  <si>
    <t xml:space="preserve">Kábel medený dátový F/UTP Cat 6a, Bca s1 d1 a1, </t>
  </si>
  <si>
    <t>Ukončenie kábla FTP Cat 6A v rozvádzači</t>
  </si>
  <si>
    <t>Agregačný sieťový uzol bloku B+C, DT.C3</t>
  </si>
  <si>
    <t>Štruktúrovaný káblový systém</t>
  </si>
  <si>
    <t>Kábel optický 4xOM3, 50/125μm, Dca - s2, d1, a1, pre vonkajšie aj vnútorné použitie</t>
  </si>
  <si>
    <t>Montáž optického kábla</t>
  </si>
  <si>
    <t>Ukončenie optického vlákna zváraním</t>
  </si>
  <si>
    <t>Meranie optického kábla metódou OTDR +protokol</t>
  </si>
  <si>
    <t>Ing. Slavomír Huťka,     Tomáš Kramár</t>
  </si>
  <si>
    <t>Agregačný sieťový uzol bloku B+C, DT.C4</t>
  </si>
  <si>
    <t>Agregačný sieťový uzol bloku B+C, DT.C7</t>
  </si>
  <si>
    <t>Odborná PC učebňa, uzol DT.D5, DT.D6, DT.D8, DT.D9, DT.D10</t>
  </si>
  <si>
    <t>Montáž rozvádzačov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</si>
  <si>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</si>
  <si>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</si>
  <si>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</si>
  <si>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</si>
  <si>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</si>
  <si>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</si>
  <si>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</si>
  <si>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</si>
  <si>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</si>
  <si>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</si>
  <si>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</si>
  <si>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</si>
  <si>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</si>
  <si>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</si>
  <si>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</si>
  <si>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0018</t>
  </si>
  <si>
    <t>0019</t>
  </si>
  <si>
    <t>0016</t>
  </si>
  <si>
    <t>0017</t>
  </si>
  <si>
    <t>0020</t>
  </si>
  <si>
    <t>0021</t>
  </si>
  <si>
    <t>Špecifikácia rozvádzačov vrátane pripojovacích a aktívnych prvkov je v samostatnej prílohe</t>
  </si>
  <si>
    <t xml:space="preserve">Demontáž existujúcej dátovej kabeláže </t>
  </si>
  <si>
    <t>0022</t>
  </si>
  <si>
    <t>0023</t>
  </si>
  <si>
    <t>0024</t>
  </si>
  <si>
    <t>0025</t>
  </si>
  <si>
    <t>Podparapetný zľab 150/65, vrátane krytov, uhlov a príslušenstva</t>
  </si>
  <si>
    <t>Lišta LV60/40 (80/40) vrátane príslušenstva</t>
  </si>
  <si>
    <t>Montáž lišta LV60/40 (80/40) vrátane príslušenstva</t>
  </si>
  <si>
    <t>Modernizácia a rekonštrukcia interiérových priestorov, SPŠ J. Murgaša Banská Bystrica</t>
  </si>
  <si>
    <t>Podparapetný zľab 110/65, vrátane krytov, uhlov a príslušenstva</t>
  </si>
  <si>
    <t>Podlahová kazeta pre 8 prístrojov vrátane príslušenstva</t>
  </si>
  <si>
    <t>Montáž podlahová kazeta vrátane príslušenstva</t>
  </si>
  <si>
    <t>Montáž, Kábel F/UTP v rúrkach</t>
  </si>
  <si>
    <t>Kábel SHKFH-R 10x2x0,8 mm B2ca,s1,d0,a1</t>
  </si>
  <si>
    <t>Montáž kábla SHKFH-R 10x2x0,8 mm</t>
  </si>
  <si>
    <t>Ukončenie jedného páru telekom. kábla + premeranie</t>
  </si>
  <si>
    <t>Agregačný sieťový uzol bloku D, DT.C6</t>
  </si>
  <si>
    <t>0026</t>
  </si>
  <si>
    <t>Odborná PC učebňa</t>
  </si>
  <si>
    <t>0027</t>
  </si>
  <si>
    <t>0028</t>
  </si>
  <si>
    <t>Demontáž existujúcej dátovej kabeláže</t>
  </si>
  <si>
    <t xml:space="preserve"> Blok D</t>
  </si>
  <si>
    <t>Štruktúrovaný káblový systém - Pripojenie bloku A1 z novej serverovne</t>
  </si>
  <si>
    <t>Kábel optický 12xOM3, 50/125μm, Dca - s2, d1, a1, pre vonkajšie aj vnútorné použitie</t>
  </si>
  <si>
    <t>Agregačný sieťový uzol bloku A1, DT.C1</t>
  </si>
  <si>
    <t>1100</t>
  </si>
  <si>
    <t>Stavebné úpravy, prierazy, utesnenie</t>
  </si>
  <si>
    <t xml:space="preserve">Poznámka: </t>
  </si>
  <si>
    <t>1 - Blok B+C</t>
  </si>
  <si>
    <t>2 - Blok D</t>
  </si>
  <si>
    <t>3 -  Optické prípojky</t>
  </si>
  <si>
    <t>Optické prípojky</t>
  </si>
  <si>
    <t>VÝKAZ - VÝMER</t>
  </si>
  <si>
    <t>Štruktúrovaný káblový systém - Pripojenie blokov A1, A2 a C (dielní)  z novej serverovne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</si>
</sst>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96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 style="thin">
        <color rgb="FF000000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0" fontId="8" fillId="0" borderId="3" xfId="0" applyFont="1" applyBorder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19" xfId="0" applyFont="1" applyBorder="1" applyAlignment="1" applyProtection="1">
      <alignment horizontal="center" vertical="center"/>
      <protection locked="0"/>
    </xf>
    <xf numFmtId="49" fontId="17" fillId="0" borderId="19" xfId="0" applyNumberFormat="1" applyFont="1" applyBorder="1" applyAlignment="1" applyProtection="1">
      <alignment horizontal="left" vertical="center" wrapText="1"/>
      <protection locked="0"/>
    </xf>
    <xf numFmtId="0" fontId="17" fillId="0" borderId="19" xfId="0" applyFont="1" applyBorder="1" applyAlignment="1" applyProtection="1">
      <alignment horizontal="left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167" fontId="17" fillId="0" borderId="19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27" fillId="0" borderId="19" xfId="0" applyFont="1" applyBorder="1" applyAlignment="1" applyProtection="1">
      <alignment horizontal="center" vertical="center"/>
      <protection locked="0"/>
    </xf>
    <xf numFmtId="49" fontId="27" fillId="0" borderId="19" xfId="0" applyNumberFormat="1" applyFont="1" applyBorder="1" applyAlignment="1" applyProtection="1">
      <alignment horizontal="left" vertical="center" wrapText="1"/>
      <protection locked="0"/>
    </xf>
    <xf numFmtId="0" fontId="27" fillId="0" borderId="19" xfId="0" applyFont="1" applyBorder="1" applyAlignment="1" applyProtection="1">
      <alignment horizontal="left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167" fontId="27" fillId="0" borderId="19" xfId="0" applyNumberFormat="1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7" fillId="0" borderId="14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21" xfId="0" applyBorder="1"/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5" fontId="2" fillId="0" borderId="21" xfId="0" applyNumberFormat="1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 wrapText="1"/>
    </xf>
    <xf numFmtId="0" fontId="17" fillId="4" borderId="24" xfId="0" applyFont="1" applyFill="1" applyBorder="1" applyAlignment="1">
      <alignment horizontal="center" vertical="center" wrapText="1"/>
    </xf>
    <xf numFmtId="4" fontId="19" fillId="0" borderId="21" xfId="0" applyNumberFormat="1" applyFont="1" applyBorder="1" applyAlignment="1"/>
    <xf numFmtId="4" fontId="6" fillId="0" borderId="21" xfId="0" applyNumberFormat="1" applyFont="1" applyBorder="1" applyAlignment="1"/>
    <xf numFmtId="4" fontId="7" fillId="0" borderId="21" xfId="0" applyNumberFormat="1" applyFont="1" applyBorder="1" applyAlignment="1"/>
    <xf numFmtId="4" fontId="27" fillId="0" borderId="23" xfId="0" applyNumberFormat="1" applyFont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8" fillId="0" borderId="18" xfId="0" applyFont="1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1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32" fillId="0" borderId="19" xfId="0" applyNumberFormat="1" applyFont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49" fontId="17" fillId="0" borderId="0" xfId="0" applyNumberFormat="1" applyFont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167" fontId="17" fillId="0" borderId="0" xfId="0" applyNumberFormat="1" applyFont="1" applyBorder="1" applyAlignment="1" applyProtection="1">
      <alignment vertical="center"/>
      <protection locked="0"/>
    </xf>
    <xf numFmtId="4" fontId="17" fillId="0" borderId="21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left" vertical="center"/>
      <protection locked="0"/>
    </xf>
    <xf numFmtId="0" fontId="32" fillId="0" borderId="19" xfId="0" applyFont="1" applyBorder="1" applyAlignment="1" applyProtection="1">
      <alignment horizontal="left" vertical="center" wrapText="1"/>
      <protection locked="0"/>
    </xf>
    <xf numFmtId="0" fontId="32" fillId="0" borderId="0" xfId="0" applyFont="1" applyBorder="1" applyAlignment="1" applyProtection="1">
      <alignment horizontal="left" vertical="center" wrapText="1"/>
      <protection locked="0"/>
    </xf>
    <xf numFmtId="49" fontId="31" fillId="0" borderId="19" xfId="0" applyNumberFormat="1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/>
    </xf>
    <xf numFmtId="0" fontId="0" fillId="0" borderId="0" xfId="0"/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21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0" xfId="0" applyBorder="1" applyAlignment="1">
      <alignment vertical="center"/>
    </xf>
    <xf numFmtId="4" fontId="19" fillId="0" borderId="21" xfId="0" applyNumberFormat="1" applyFont="1" applyBorder="1"/>
    <xf numFmtId="0" fontId="0" fillId="0" borderId="11" xfId="0" applyBorder="1" applyAlignment="1">
      <alignment vertical="center"/>
    </xf>
    <xf numFmtId="166" fontId="26" fillId="0" borderId="12" xfId="0" applyNumberFormat="1" applyFont="1" applyBorder="1"/>
    <xf numFmtId="166" fontId="26" fillId="0" borderId="13" xfId="0" applyNumberFormat="1" applyFont="1" applyBorder="1"/>
    <xf numFmtId="0" fontId="8" fillId="0" borderId="0" xfId="0" applyFont="1"/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21" xfId="0" applyNumberFormat="1" applyFont="1" applyBorder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7" fillId="0" borderId="0" xfId="0" applyFont="1" applyAlignment="1">
      <alignment horizontal="left"/>
    </xf>
    <xf numFmtId="4" fontId="7" fillId="0" borderId="21" xfId="0" applyNumberFormat="1" applyFont="1" applyBorder="1"/>
    <xf numFmtId="0" fontId="0" fillId="0" borderId="3" xfId="0" applyBorder="1" applyAlignment="1" applyProtection="1">
      <alignment vertical="center"/>
      <protection locked="0"/>
    </xf>
    <xf numFmtId="0" fontId="27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0" fontId="0" fillId="0" borderId="18" xfId="0" applyBorder="1" applyAlignment="1" applyProtection="1">
      <alignment vertical="center"/>
      <protection locked="0"/>
    </xf>
    <xf numFmtId="0" fontId="18" fillId="0" borderId="0" xfId="0" applyFont="1" applyAlignment="1">
      <alignment horizontal="center" vertical="center"/>
    </xf>
    <xf numFmtId="0" fontId="17" fillId="0" borderId="0" xfId="0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167" fontId="17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32" fillId="0" borderId="0" xfId="0" applyFont="1" applyAlignment="1" applyProtection="1">
      <alignment horizontal="left" vertical="center"/>
      <protection locked="0"/>
    </xf>
    <xf numFmtId="4" fontId="8" fillId="0" borderId="0" xfId="0" applyNumberFormat="1" applyFont="1"/>
    <xf numFmtId="0" fontId="31" fillId="0" borderId="19" xfId="0" applyFont="1" applyBorder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/>
    <xf numFmtId="0" fontId="17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left" vertical="center" indent="4"/>
    </xf>
    <xf numFmtId="0" fontId="22" fillId="0" borderId="0" xfId="0" applyFont="1" applyAlignment="1">
      <alignment horizontal="left" vertical="center" indent="4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left" vertical="center" indent="4"/>
    </xf>
    <xf numFmtId="0" fontId="7" fillId="0" borderId="0" xfId="0" applyFont="1" applyAlignment="1">
      <alignment horizontal="left" vertical="center" indent="4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81" workbookViewId="0">
      <selection activeCell="AN8" sqref="AN8:AO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s="1" customFormat="1" ht="36.950000000000003" customHeight="1">
      <c r="AR2" s="212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8</v>
      </c>
      <c r="BT3" s="11" t="s">
        <v>7</v>
      </c>
    </row>
    <row r="4" spans="1:74" s="1" customFormat="1" ht="24.95" customHeight="1">
      <c r="B4" s="14"/>
      <c r="D4" s="15" t="s">
        <v>9</v>
      </c>
      <c r="AR4" s="14"/>
      <c r="AS4" s="16" t="s">
        <v>10</v>
      </c>
      <c r="BS4" s="11" t="s">
        <v>6</v>
      </c>
    </row>
    <row r="5" spans="1:74" s="1" customFormat="1" ht="12" customHeight="1">
      <c r="B5" s="14"/>
      <c r="D5" s="17" t="s">
        <v>11</v>
      </c>
      <c r="K5" s="229" t="s">
        <v>12</v>
      </c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R5" s="14"/>
      <c r="BS5" s="11" t="s">
        <v>6</v>
      </c>
    </row>
    <row r="6" spans="1:74" s="1" customFormat="1" ht="36.950000000000003" customHeight="1">
      <c r="B6" s="14"/>
      <c r="D6" s="19" t="s">
        <v>13</v>
      </c>
      <c r="K6" s="230" t="s">
        <v>171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14"/>
      <c r="BS6" s="11" t="s">
        <v>6</v>
      </c>
    </row>
    <row r="7" spans="1:74" s="1" customFormat="1" ht="12" customHeight="1">
      <c r="B7" s="14"/>
      <c r="D7" s="20" t="s">
        <v>14</v>
      </c>
      <c r="K7" s="18" t="s">
        <v>1</v>
      </c>
      <c r="AK7" s="20" t="s">
        <v>15</v>
      </c>
      <c r="AN7" s="18" t="s">
        <v>1</v>
      </c>
      <c r="AR7" s="14"/>
      <c r="BS7" s="11" t="s">
        <v>6</v>
      </c>
    </row>
    <row r="8" spans="1:74" s="1" customFormat="1" ht="12" customHeight="1">
      <c r="B8" s="14"/>
      <c r="D8" s="20" t="s">
        <v>16</v>
      </c>
      <c r="K8" s="18" t="s">
        <v>17</v>
      </c>
      <c r="AK8" s="20" t="s">
        <v>18</v>
      </c>
      <c r="AN8" s="217">
        <v>44518</v>
      </c>
      <c r="AO8" s="217"/>
      <c r="AR8" s="14"/>
      <c r="BS8" s="11" t="s">
        <v>6</v>
      </c>
    </row>
    <row r="9" spans="1:74" s="1" customFormat="1" ht="14.45" customHeight="1">
      <c r="B9" s="14"/>
      <c r="AR9" s="14"/>
      <c r="BS9" s="11" t="s">
        <v>6</v>
      </c>
    </row>
    <row r="10" spans="1:74" s="1" customFormat="1" ht="12" customHeight="1">
      <c r="B10" s="14"/>
      <c r="D10" s="20" t="s">
        <v>19</v>
      </c>
      <c r="AK10" s="20" t="s">
        <v>20</v>
      </c>
      <c r="AN10" s="18" t="s">
        <v>1</v>
      </c>
      <c r="AR10" s="14"/>
      <c r="BS10" s="11" t="s">
        <v>6</v>
      </c>
    </row>
    <row r="11" spans="1:74" s="1" customFormat="1" ht="18.399999999999999" customHeight="1">
      <c r="B11" s="14"/>
      <c r="E11" s="18" t="s">
        <v>21</v>
      </c>
      <c r="AK11" s="20" t="s">
        <v>22</v>
      </c>
      <c r="AN11" s="18" t="s">
        <v>1</v>
      </c>
      <c r="AR11" s="14"/>
      <c r="BS11" s="11" t="s">
        <v>6</v>
      </c>
    </row>
    <row r="12" spans="1:74" s="1" customFormat="1" ht="6.95" customHeight="1">
      <c r="B12" s="14"/>
      <c r="AR12" s="14"/>
      <c r="BS12" s="11" t="s">
        <v>6</v>
      </c>
    </row>
    <row r="13" spans="1:74" s="1" customFormat="1" ht="12" customHeight="1">
      <c r="B13" s="14"/>
      <c r="D13" s="20" t="s">
        <v>23</v>
      </c>
      <c r="AK13" s="20" t="s">
        <v>20</v>
      </c>
      <c r="AN13" s="18" t="s">
        <v>1</v>
      </c>
      <c r="AR13" s="14"/>
      <c r="BS13" s="11" t="s">
        <v>6</v>
      </c>
    </row>
    <row r="14" spans="1:74" ht="12.75">
      <c r="B14" s="14"/>
      <c r="E14" s="18" t="s">
        <v>17</v>
      </c>
      <c r="AK14" s="20" t="s">
        <v>22</v>
      </c>
      <c r="AN14" s="18" t="s">
        <v>1</v>
      </c>
      <c r="AR14" s="14"/>
      <c r="BS14" s="11" t="s">
        <v>6</v>
      </c>
    </row>
    <row r="15" spans="1:74" s="1" customFormat="1" ht="6.95" customHeight="1">
      <c r="B15" s="14"/>
      <c r="AR15" s="14"/>
      <c r="BS15" s="11" t="s">
        <v>3</v>
      </c>
    </row>
    <row r="16" spans="1:74" s="1" customFormat="1" ht="12" customHeight="1">
      <c r="B16" s="14"/>
      <c r="D16" s="20" t="s">
        <v>24</v>
      </c>
      <c r="AK16" s="20" t="s">
        <v>20</v>
      </c>
      <c r="AN16" s="18" t="s">
        <v>1</v>
      </c>
      <c r="AR16" s="14"/>
      <c r="BS16" s="11" t="s">
        <v>3</v>
      </c>
    </row>
    <row r="17" spans="1:71" s="1" customFormat="1" ht="18.399999999999999" customHeight="1">
      <c r="B17" s="14"/>
      <c r="E17" s="122" t="s">
        <v>113</v>
      </c>
      <c r="AK17" s="20" t="s">
        <v>22</v>
      </c>
      <c r="AN17" s="18" t="s">
        <v>1</v>
      </c>
      <c r="AR17" s="14"/>
      <c r="BS17" s="11" t="s">
        <v>25</v>
      </c>
    </row>
    <row r="18" spans="1:71" s="1" customFormat="1" ht="6.95" customHeight="1">
      <c r="B18" s="14"/>
      <c r="AR18" s="14"/>
      <c r="BS18" s="11" t="s">
        <v>8</v>
      </c>
    </row>
    <row r="19" spans="1:71" s="1" customFormat="1" ht="12" customHeight="1">
      <c r="B19" s="14"/>
      <c r="D19" s="20" t="s">
        <v>26</v>
      </c>
      <c r="AK19" s="20" t="s">
        <v>20</v>
      </c>
      <c r="AN19" s="18" t="s">
        <v>1</v>
      </c>
      <c r="AR19" s="14"/>
      <c r="BS19" s="11" t="s">
        <v>8</v>
      </c>
    </row>
    <row r="20" spans="1:71" s="1" customFormat="1" ht="18.399999999999999" customHeight="1">
      <c r="B20" s="14"/>
      <c r="E20" s="122" t="s">
        <v>136</v>
      </c>
      <c r="AK20" s="20" t="s">
        <v>22</v>
      </c>
      <c r="AN20" s="18" t="s">
        <v>1</v>
      </c>
      <c r="AR20" s="14"/>
      <c r="BS20" s="11" t="s">
        <v>25</v>
      </c>
    </row>
    <row r="21" spans="1:71" s="1" customFormat="1" ht="6.95" customHeight="1">
      <c r="B21" s="14"/>
      <c r="AR21" s="14"/>
    </row>
    <row r="22" spans="1:71" s="1" customFormat="1" ht="12" customHeight="1">
      <c r="B22" s="14"/>
      <c r="D22" s="20" t="s">
        <v>27</v>
      </c>
      <c r="AR22" s="14"/>
    </row>
    <row r="23" spans="1:71" s="1" customFormat="1" ht="16.5" customHeight="1">
      <c r="B23" s="14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14"/>
    </row>
    <row r="24" spans="1:71" s="1" customFormat="1" ht="6.95" customHeight="1">
      <c r="B24" s="14"/>
      <c r="AR24" s="14"/>
    </row>
    <row r="25" spans="1:71" s="1" customFormat="1" ht="6.95" customHeight="1">
      <c r="B25" s="1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4"/>
    </row>
    <row r="26" spans="1:71" s="2" customFormat="1" ht="25.9" customHeight="1">
      <c r="A26" s="22"/>
      <c r="B26" s="23"/>
      <c r="C26" s="22"/>
      <c r="D26" s="24" t="s">
        <v>28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32"/>
      <c r="AL26" s="233"/>
      <c r="AM26" s="233"/>
      <c r="AN26" s="233"/>
      <c r="AO26" s="233"/>
      <c r="AP26" s="22"/>
      <c r="AQ26" s="22"/>
      <c r="AR26" s="23"/>
      <c r="BE26" s="22"/>
    </row>
    <row r="27" spans="1:71" s="2" customFormat="1" ht="6.95" customHeight="1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22"/>
    </row>
    <row r="28" spans="1:71" s="2" customFormat="1" ht="12.75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11" t="s">
        <v>29</v>
      </c>
      <c r="M28" s="211"/>
      <c r="N28" s="211"/>
      <c r="O28" s="211"/>
      <c r="P28" s="211"/>
      <c r="Q28" s="22"/>
      <c r="R28" s="22"/>
      <c r="S28" s="22"/>
      <c r="T28" s="22"/>
      <c r="U28" s="22"/>
      <c r="V28" s="22"/>
      <c r="W28" s="211" t="s">
        <v>30</v>
      </c>
      <c r="X28" s="211"/>
      <c r="Y28" s="211"/>
      <c r="Z28" s="211"/>
      <c r="AA28" s="211"/>
      <c r="AB28" s="211"/>
      <c r="AC28" s="211"/>
      <c r="AD28" s="211"/>
      <c r="AE28" s="211"/>
      <c r="AF28" s="22"/>
      <c r="AG28" s="22"/>
      <c r="AH28" s="22"/>
      <c r="AI28" s="22"/>
      <c r="AJ28" s="22"/>
      <c r="AK28" s="211" t="s">
        <v>31</v>
      </c>
      <c r="AL28" s="211"/>
      <c r="AM28" s="211"/>
      <c r="AN28" s="211"/>
      <c r="AO28" s="211"/>
      <c r="AP28" s="22"/>
      <c r="AQ28" s="22"/>
      <c r="AR28" s="23"/>
      <c r="BE28" s="22"/>
    </row>
    <row r="29" spans="1:71" s="3" customFormat="1" ht="14.45" customHeight="1">
      <c r="B29" s="26"/>
      <c r="D29" s="20" t="s">
        <v>32</v>
      </c>
      <c r="F29" s="20" t="s">
        <v>33</v>
      </c>
      <c r="L29" s="234">
        <v>0.2</v>
      </c>
      <c r="M29" s="234"/>
      <c r="N29" s="234"/>
      <c r="O29" s="234"/>
      <c r="P29" s="234"/>
      <c r="W29" s="237">
        <f>AK26</f>
        <v>0</v>
      </c>
      <c r="X29" s="237"/>
      <c r="Y29" s="237"/>
      <c r="Z29" s="237"/>
      <c r="AA29" s="237"/>
      <c r="AB29" s="237"/>
      <c r="AC29" s="237"/>
      <c r="AD29" s="237"/>
      <c r="AE29" s="237"/>
      <c r="AK29" s="237"/>
      <c r="AL29" s="237"/>
      <c r="AM29" s="237"/>
      <c r="AN29" s="237"/>
      <c r="AO29" s="237"/>
      <c r="AR29" s="26"/>
    </row>
    <row r="30" spans="1:71" s="3" customFormat="1" ht="14.45" hidden="1" customHeight="1">
      <c r="B30" s="26"/>
      <c r="F30" s="20" t="s">
        <v>35</v>
      </c>
      <c r="L30" s="234">
        <v>0.2</v>
      </c>
      <c r="M30" s="234"/>
      <c r="N30" s="234"/>
      <c r="O30" s="234"/>
      <c r="P30" s="234"/>
      <c r="W30" s="237" t="e">
        <f>ROUND(BB93, 2)</f>
        <v>#REF!</v>
      </c>
      <c r="X30" s="237"/>
      <c r="Y30" s="237"/>
      <c r="Z30" s="237"/>
      <c r="AA30" s="237"/>
      <c r="AB30" s="237"/>
      <c r="AC30" s="237"/>
      <c r="AD30" s="237"/>
      <c r="AE30" s="237"/>
      <c r="AK30" s="237"/>
      <c r="AL30" s="237"/>
      <c r="AM30" s="237"/>
      <c r="AN30" s="237"/>
      <c r="AO30" s="237"/>
      <c r="AR30" s="26"/>
    </row>
    <row r="31" spans="1:71" s="3" customFormat="1" ht="14.45" hidden="1" customHeight="1">
      <c r="B31" s="26"/>
      <c r="F31" s="20" t="s">
        <v>36</v>
      </c>
      <c r="L31" s="234">
        <v>0.2</v>
      </c>
      <c r="M31" s="234"/>
      <c r="N31" s="234"/>
      <c r="O31" s="234"/>
      <c r="P31" s="234"/>
      <c r="W31" s="237" t="e">
        <f>ROUND(BC93, 2)</f>
        <v>#REF!</v>
      </c>
      <c r="X31" s="237"/>
      <c r="Y31" s="237"/>
      <c r="Z31" s="237"/>
      <c r="AA31" s="237"/>
      <c r="AB31" s="237"/>
      <c r="AC31" s="237"/>
      <c r="AD31" s="237"/>
      <c r="AE31" s="237"/>
      <c r="AK31" s="237"/>
      <c r="AL31" s="237"/>
      <c r="AM31" s="237"/>
      <c r="AN31" s="237"/>
      <c r="AO31" s="237"/>
      <c r="AR31" s="26"/>
    </row>
    <row r="32" spans="1:71" s="3" customFormat="1" ht="14.45" hidden="1" customHeight="1">
      <c r="B32" s="26"/>
      <c r="F32" s="20" t="s">
        <v>37</v>
      </c>
      <c r="L32" s="234">
        <v>0</v>
      </c>
      <c r="M32" s="234"/>
      <c r="N32" s="234"/>
      <c r="O32" s="234"/>
      <c r="P32" s="234"/>
      <c r="W32" s="237" t="e">
        <f>ROUND(BD93, 2)</f>
        <v>#REF!</v>
      </c>
      <c r="X32" s="237"/>
      <c r="Y32" s="237"/>
      <c r="Z32" s="237"/>
      <c r="AA32" s="237"/>
      <c r="AB32" s="237"/>
      <c r="AC32" s="237"/>
      <c r="AD32" s="237"/>
      <c r="AE32" s="237"/>
      <c r="AK32" s="237"/>
      <c r="AL32" s="237"/>
      <c r="AM32" s="237"/>
      <c r="AN32" s="237"/>
      <c r="AO32" s="237"/>
      <c r="AR32" s="26"/>
    </row>
    <row r="33" spans="1:57" s="2" customFormat="1" ht="6.95" customHeight="1">
      <c r="A33" s="22"/>
      <c r="B33" s="23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3"/>
      <c r="BE33" s="22"/>
    </row>
    <row r="34" spans="1:57" s="2" customFormat="1" ht="25.9" customHeight="1">
      <c r="A34" s="22"/>
      <c r="B34" s="23"/>
      <c r="C34" s="27"/>
      <c r="D34" s="28" t="s">
        <v>38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30" t="s">
        <v>39</v>
      </c>
      <c r="U34" s="29"/>
      <c r="V34" s="29"/>
      <c r="W34" s="29"/>
      <c r="X34" s="240" t="s">
        <v>40</v>
      </c>
      <c r="Y34" s="240"/>
      <c r="Z34" s="240"/>
      <c r="AA34" s="240"/>
      <c r="AB34" s="240"/>
      <c r="AC34" s="29"/>
      <c r="AD34" s="29"/>
      <c r="AE34" s="29"/>
      <c r="AF34" s="29"/>
      <c r="AG34" s="29"/>
      <c r="AH34" s="29"/>
      <c r="AI34" s="29"/>
      <c r="AJ34" s="29"/>
      <c r="AK34" s="238"/>
      <c r="AL34" s="238"/>
      <c r="AM34" s="238"/>
      <c r="AN34" s="238"/>
      <c r="AO34" s="239"/>
      <c r="AP34" s="27"/>
      <c r="AQ34" s="27"/>
      <c r="AR34" s="23"/>
      <c r="BE34" s="22"/>
    </row>
    <row r="35" spans="1:57" s="2" customFormat="1" ht="6.95" customHeight="1">
      <c r="A35" s="22"/>
      <c r="B35" s="23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3"/>
      <c r="BE35" s="22"/>
    </row>
    <row r="36" spans="1:57" s="2" customFormat="1" ht="14.45" customHeight="1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pans="1:57" s="1" customFormat="1" ht="14.45" customHeight="1">
      <c r="B37" s="14"/>
      <c r="AR37" s="14"/>
    </row>
    <row r="38" spans="1:57" s="1" customFormat="1" ht="14.45" customHeight="1">
      <c r="B38" s="14"/>
      <c r="AR38" s="14"/>
    </row>
    <row r="39" spans="1:57" s="1" customFormat="1" ht="14.45" customHeight="1">
      <c r="B39" s="14"/>
      <c r="AR39" s="14"/>
    </row>
    <row r="40" spans="1:57" s="1" customFormat="1" ht="14.45" customHeight="1">
      <c r="B40" s="14"/>
      <c r="AR40" s="14"/>
    </row>
    <row r="41" spans="1:57" s="1" customFormat="1" ht="14.45" customHeight="1">
      <c r="B41" s="14"/>
      <c r="AR41" s="14"/>
    </row>
    <row r="42" spans="1:57" s="1" customFormat="1" ht="14.45" customHeight="1">
      <c r="B42" s="14"/>
      <c r="AR42" s="14"/>
    </row>
    <row r="43" spans="1:57" s="1" customFormat="1" ht="14.45" customHeight="1">
      <c r="B43" s="14"/>
      <c r="AR43" s="14"/>
    </row>
    <row r="44" spans="1:57" s="1" customFormat="1" ht="14.45" customHeight="1">
      <c r="B44" s="14"/>
      <c r="AR44" s="14"/>
    </row>
    <row r="45" spans="1:57" s="1" customFormat="1" ht="14.45" customHeight="1">
      <c r="B45" s="14"/>
      <c r="AR45" s="14"/>
    </row>
    <row r="46" spans="1:57" s="1" customFormat="1" ht="14.45" customHeight="1">
      <c r="B46" s="14"/>
      <c r="AR46" s="14"/>
    </row>
    <row r="47" spans="1:57" s="1" customFormat="1" ht="14.45" customHeight="1">
      <c r="B47" s="14"/>
      <c r="AR47" s="14"/>
    </row>
    <row r="48" spans="1:57" s="2" customFormat="1" ht="14.45" customHeight="1">
      <c r="B48" s="31"/>
      <c r="D48" s="32" t="s">
        <v>41</v>
      </c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2" t="s">
        <v>42</v>
      </c>
      <c r="AI48" s="33"/>
      <c r="AJ48" s="33"/>
      <c r="AK48" s="33"/>
      <c r="AL48" s="33"/>
      <c r="AM48" s="33"/>
      <c r="AN48" s="33"/>
      <c r="AO48" s="33"/>
      <c r="AR48" s="31"/>
    </row>
    <row r="49" spans="1:57">
      <c r="B49" s="14"/>
      <c r="AR49" s="14"/>
    </row>
    <row r="50" spans="1:57">
      <c r="B50" s="14"/>
      <c r="AR50" s="14"/>
    </row>
    <row r="51" spans="1:57">
      <c r="B51" s="14"/>
      <c r="AR51" s="14"/>
    </row>
    <row r="52" spans="1:57">
      <c r="B52" s="14"/>
      <c r="AR52" s="14"/>
    </row>
    <row r="53" spans="1:57">
      <c r="B53" s="14"/>
      <c r="AR53" s="14"/>
    </row>
    <row r="54" spans="1:57">
      <c r="B54" s="14"/>
      <c r="AR54" s="14"/>
    </row>
    <row r="55" spans="1:57">
      <c r="B55" s="14"/>
      <c r="AR55" s="14"/>
    </row>
    <row r="56" spans="1:57">
      <c r="B56" s="14"/>
      <c r="AR56" s="14"/>
    </row>
    <row r="57" spans="1:57">
      <c r="B57" s="14"/>
      <c r="AR57" s="14"/>
    </row>
    <row r="58" spans="1:57">
      <c r="B58" s="14"/>
      <c r="AR58" s="14"/>
    </row>
    <row r="59" spans="1:57" s="2" customFormat="1" ht="12.75">
      <c r="A59" s="22"/>
      <c r="B59" s="23"/>
      <c r="C59" s="22"/>
      <c r="D59" s="34" t="s">
        <v>43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34" t="s">
        <v>44</v>
      </c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34" t="s">
        <v>43</v>
      </c>
      <c r="AI59" s="25"/>
      <c r="AJ59" s="25"/>
      <c r="AK59" s="25"/>
      <c r="AL59" s="25"/>
      <c r="AM59" s="34" t="s">
        <v>44</v>
      </c>
      <c r="AN59" s="25"/>
      <c r="AO59" s="25"/>
      <c r="AP59" s="22"/>
      <c r="AQ59" s="22"/>
      <c r="AR59" s="23"/>
      <c r="BE59" s="22"/>
    </row>
    <row r="60" spans="1:57">
      <c r="B60" s="14"/>
      <c r="AR60" s="14"/>
    </row>
    <row r="61" spans="1:57">
      <c r="B61" s="14"/>
      <c r="AR61" s="14"/>
    </row>
    <row r="62" spans="1:57">
      <c r="B62" s="14"/>
      <c r="AR62" s="14"/>
    </row>
    <row r="63" spans="1:57" s="2" customFormat="1" ht="12.75">
      <c r="A63" s="22"/>
      <c r="B63" s="23"/>
      <c r="C63" s="22"/>
      <c r="D63" s="32" t="s">
        <v>45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2" t="s">
        <v>46</v>
      </c>
      <c r="AI63" s="35"/>
      <c r="AJ63" s="35"/>
      <c r="AK63" s="35"/>
      <c r="AL63" s="35"/>
      <c r="AM63" s="35"/>
      <c r="AN63" s="35"/>
      <c r="AO63" s="35"/>
      <c r="AP63" s="22"/>
      <c r="AQ63" s="22"/>
      <c r="AR63" s="23"/>
      <c r="BE63" s="22"/>
    </row>
    <row r="64" spans="1:57">
      <c r="B64" s="14"/>
      <c r="AR64" s="14"/>
    </row>
    <row r="65" spans="1:57">
      <c r="B65" s="14"/>
      <c r="AR65" s="14"/>
    </row>
    <row r="66" spans="1:57">
      <c r="B66" s="14"/>
      <c r="AR66" s="14"/>
    </row>
    <row r="67" spans="1:57">
      <c r="B67" s="14"/>
      <c r="AR67" s="14"/>
    </row>
    <row r="68" spans="1:57">
      <c r="B68" s="14"/>
      <c r="AR68" s="14"/>
    </row>
    <row r="69" spans="1:57">
      <c r="B69" s="14"/>
      <c r="AR69" s="14"/>
    </row>
    <row r="70" spans="1:57">
      <c r="B70" s="14"/>
      <c r="AR70" s="14"/>
    </row>
    <row r="71" spans="1:57">
      <c r="B71" s="14"/>
      <c r="AR71" s="14"/>
    </row>
    <row r="72" spans="1:57">
      <c r="B72" s="14"/>
      <c r="AR72" s="14"/>
    </row>
    <row r="73" spans="1:57">
      <c r="B73" s="14"/>
      <c r="AR73" s="14"/>
    </row>
    <row r="74" spans="1:57" s="2" customFormat="1" ht="12.75">
      <c r="A74" s="22"/>
      <c r="B74" s="23"/>
      <c r="C74" s="22"/>
      <c r="D74" s="34" t="s">
        <v>43</v>
      </c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34" t="s">
        <v>44</v>
      </c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34" t="s">
        <v>43</v>
      </c>
      <c r="AI74" s="25"/>
      <c r="AJ74" s="25"/>
      <c r="AK74" s="25"/>
      <c r="AL74" s="25"/>
      <c r="AM74" s="34" t="s">
        <v>44</v>
      </c>
      <c r="AN74" s="25"/>
      <c r="AO74" s="25"/>
      <c r="AP74" s="22"/>
      <c r="AQ74" s="22"/>
      <c r="AR74" s="23"/>
      <c r="BE74" s="22"/>
    </row>
    <row r="75" spans="1:57" s="2" customFormat="1">
      <c r="A75" s="22"/>
      <c r="B75" s="23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3"/>
      <c r="BE75" s="22"/>
    </row>
    <row r="76" spans="1:57" s="2" customFormat="1" ht="6.95" customHeight="1">
      <c r="A76" s="22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23"/>
      <c r="BE76" s="22"/>
    </row>
    <row r="80" spans="1:57" s="2" customFormat="1" ht="6.95" customHeight="1">
      <c r="A80" s="22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23"/>
      <c r="BE80" s="22"/>
    </row>
    <row r="81" spans="1:91" s="2" customFormat="1" ht="24.95" customHeight="1">
      <c r="A81" s="22"/>
      <c r="B81" s="23"/>
      <c r="C81" s="15" t="s">
        <v>47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3"/>
      <c r="BE81" s="22"/>
    </row>
    <row r="82" spans="1:91" s="2" customFormat="1" ht="6.95" customHeight="1">
      <c r="A82" s="22"/>
      <c r="B82" s="23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pans="1:91" s="4" customFormat="1" ht="12" customHeight="1">
      <c r="B83" s="40"/>
      <c r="C83" s="20" t="s">
        <v>11</v>
      </c>
      <c r="AR83" s="40"/>
    </row>
    <row r="84" spans="1:91" s="5" customFormat="1" ht="36.950000000000003" customHeight="1">
      <c r="B84" s="41"/>
      <c r="C84" s="42" t="s">
        <v>13</v>
      </c>
      <c r="L84" s="243" t="str">
        <f>K6</f>
        <v>Modernizácia a rekonštrukcia interiérových priestorov, SPŠ J. Murgaša Banská Bystrica</v>
      </c>
      <c r="M84" s="243"/>
      <c r="N84" s="243"/>
      <c r="O84" s="243"/>
      <c r="P84" s="243"/>
      <c r="Q84" s="243"/>
      <c r="R84" s="243"/>
      <c r="S84" s="243"/>
      <c r="T84" s="243"/>
      <c r="U84" s="243"/>
      <c r="V84" s="243"/>
      <c r="W84" s="243"/>
      <c r="X84" s="243"/>
      <c r="Y84" s="243"/>
      <c r="Z84" s="243"/>
      <c r="AA84" s="243"/>
      <c r="AB84" s="243"/>
      <c r="AC84" s="243"/>
      <c r="AD84" s="243"/>
      <c r="AE84" s="243"/>
      <c r="AF84" s="243"/>
      <c r="AG84" s="243"/>
      <c r="AH84" s="243"/>
      <c r="AI84" s="243"/>
      <c r="AJ84" s="243"/>
      <c r="AK84" s="243"/>
      <c r="AL84" s="243"/>
      <c r="AM84" s="243"/>
      <c r="AN84" s="243"/>
      <c r="AO84" s="243"/>
      <c r="AP84" s="206"/>
      <c r="AR84" s="41"/>
    </row>
    <row r="85" spans="1:91" s="2" customFormat="1" ht="6.95" customHeight="1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3"/>
      <c r="BE85" s="22"/>
    </row>
    <row r="86" spans="1:91" s="2" customFormat="1" ht="12" customHeight="1">
      <c r="A86" s="22"/>
      <c r="B86" s="23"/>
      <c r="C86" s="20" t="s">
        <v>16</v>
      </c>
      <c r="D86" s="22"/>
      <c r="E86" s="22"/>
      <c r="F86" s="22"/>
      <c r="G86" s="22"/>
      <c r="H86" s="22"/>
      <c r="I86" s="22"/>
      <c r="J86" s="22"/>
      <c r="K86" s="22"/>
      <c r="L86" s="43" t="str">
        <f>IF(K8="","",K8)</f>
        <v xml:space="preserve"> </v>
      </c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0" t="s">
        <v>18</v>
      </c>
      <c r="AJ86" s="22"/>
      <c r="AK86" s="22"/>
      <c r="AL86" s="22"/>
      <c r="AM86" s="217">
        <v>44518</v>
      </c>
      <c r="AN86" s="217"/>
      <c r="AO86" s="22"/>
      <c r="AP86" s="22"/>
      <c r="AQ86" s="22"/>
      <c r="AR86" s="23"/>
      <c r="BE86" s="22"/>
    </row>
    <row r="87" spans="1:91" s="2" customFormat="1" ht="6.95" customHeight="1">
      <c r="A87" s="22"/>
      <c r="B87" s="23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3"/>
      <c r="BE87" s="22"/>
    </row>
    <row r="88" spans="1:91" s="2" customFormat="1" ht="15.2" customHeight="1">
      <c r="A88" s="22"/>
      <c r="B88" s="23"/>
      <c r="C88" s="20" t="s">
        <v>19</v>
      </c>
      <c r="D88" s="22"/>
      <c r="E88" s="22"/>
      <c r="F88" s="22"/>
      <c r="G88" s="22"/>
      <c r="H88" s="22"/>
      <c r="I88" s="22"/>
      <c r="J88" s="22"/>
      <c r="K88" s="22"/>
      <c r="L88" s="4" t="str">
        <f>IF(E11= "","",E11)</f>
        <v>Banskobystrický samosprávny kraj</v>
      </c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0" t="s">
        <v>24</v>
      </c>
      <c r="AJ88" s="22"/>
      <c r="AK88" s="22"/>
      <c r="AL88" s="22"/>
      <c r="AM88" s="218" t="s">
        <v>113</v>
      </c>
      <c r="AN88" s="219"/>
      <c r="AO88" s="219"/>
      <c r="AP88" s="219"/>
      <c r="AQ88" s="22"/>
      <c r="AR88" s="23"/>
      <c r="AS88" s="222" t="s">
        <v>48</v>
      </c>
      <c r="AT88" s="223"/>
      <c r="AU88" s="44"/>
      <c r="AV88" s="44"/>
      <c r="AW88" s="44"/>
      <c r="AX88" s="44"/>
      <c r="AY88" s="44"/>
      <c r="AZ88" s="44"/>
      <c r="BA88" s="44"/>
      <c r="BB88" s="44"/>
      <c r="BC88" s="44"/>
      <c r="BD88" s="45"/>
      <c r="BE88" s="22"/>
    </row>
    <row r="89" spans="1:91" s="2" customFormat="1" ht="30" customHeight="1">
      <c r="A89" s="22"/>
      <c r="B89" s="23"/>
      <c r="C89" s="20" t="s">
        <v>23</v>
      </c>
      <c r="D89" s="22"/>
      <c r="E89" s="22"/>
      <c r="F89" s="22"/>
      <c r="G89" s="22"/>
      <c r="H89" s="22"/>
      <c r="I89" s="22"/>
      <c r="J89" s="22"/>
      <c r="K89" s="22"/>
      <c r="L89" s="4" t="str">
        <f>IF(E14="","",E14)</f>
        <v xml:space="preserve"> 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0" t="s">
        <v>26</v>
      </c>
      <c r="AJ89" s="22"/>
      <c r="AK89" s="22"/>
      <c r="AL89" s="22"/>
      <c r="AM89" s="218" t="s">
        <v>136</v>
      </c>
      <c r="AN89" s="219"/>
      <c r="AO89" s="219"/>
      <c r="AP89" s="219"/>
      <c r="AQ89" s="22"/>
      <c r="AR89" s="23"/>
      <c r="AS89" s="224"/>
      <c r="AT89" s="225"/>
      <c r="AU89" s="46"/>
      <c r="AV89" s="46"/>
      <c r="AW89" s="46"/>
      <c r="AX89" s="46"/>
      <c r="AY89" s="46"/>
      <c r="AZ89" s="46"/>
      <c r="BA89" s="46"/>
      <c r="BB89" s="46"/>
      <c r="BC89" s="46"/>
      <c r="BD89" s="47"/>
      <c r="BE89" s="22"/>
    </row>
    <row r="90" spans="1:91" s="2" customFormat="1" ht="10.9" customHeight="1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3"/>
      <c r="AS90" s="224"/>
      <c r="AT90" s="225"/>
      <c r="AU90" s="46"/>
      <c r="AV90" s="46"/>
      <c r="AW90" s="46"/>
      <c r="AX90" s="46"/>
      <c r="AY90" s="46"/>
      <c r="AZ90" s="46"/>
      <c r="BA90" s="46"/>
      <c r="BB90" s="46"/>
      <c r="BC90" s="46"/>
      <c r="BD90" s="47"/>
      <c r="BE90" s="22"/>
    </row>
    <row r="91" spans="1:91" s="2" customFormat="1" ht="29.25" customHeight="1">
      <c r="A91" s="22"/>
      <c r="B91" s="23"/>
      <c r="C91" s="241" t="s">
        <v>49</v>
      </c>
      <c r="D91" s="216"/>
      <c r="E91" s="216"/>
      <c r="F91" s="216"/>
      <c r="G91" s="216"/>
      <c r="H91" s="48"/>
      <c r="I91" s="220" t="s">
        <v>50</v>
      </c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5" t="s">
        <v>51</v>
      </c>
      <c r="AH91" s="216"/>
      <c r="AI91" s="216"/>
      <c r="AJ91" s="216"/>
      <c r="AK91" s="216"/>
      <c r="AL91" s="216"/>
      <c r="AM91" s="216"/>
      <c r="AN91" s="220" t="s">
        <v>52</v>
      </c>
      <c r="AO91" s="216"/>
      <c r="AP91" s="221"/>
      <c r="AQ91" s="49" t="s">
        <v>53</v>
      </c>
      <c r="AR91" s="23"/>
      <c r="AS91" s="50" t="s">
        <v>54</v>
      </c>
      <c r="AT91" s="51" t="s">
        <v>55</v>
      </c>
      <c r="AU91" s="51" t="s">
        <v>56</v>
      </c>
      <c r="AV91" s="51" t="s">
        <v>57</v>
      </c>
      <c r="AW91" s="51" t="s">
        <v>58</v>
      </c>
      <c r="AX91" s="51" t="s">
        <v>59</v>
      </c>
      <c r="AY91" s="51" t="s">
        <v>60</v>
      </c>
      <c r="AZ91" s="51" t="s">
        <v>61</v>
      </c>
      <c r="BA91" s="51" t="s">
        <v>62</v>
      </c>
      <c r="BB91" s="51" t="s">
        <v>63</v>
      </c>
      <c r="BC91" s="51" t="s">
        <v>64</v>
      </c>
      <c r="BD91" s="52" t="s">
        <v>65</v>
      </c>
      <c r="BE91" s="22"/>
    </row>
    <row r="92" spans="1:91" s="2" customFormat="1" ht="10.9" customHeight="1">
      <c r="A92" s="22"/>
      <c r="B92" s="23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3"/>
      <c r="AS92" s="53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5"/>
      <c r="BE92" s="22"/>
    </row>
    <row r="93" spans="1:91" s="6" customFormat="1" ht="32.450000000000003" customHeight="1">
      <c r="B93" s="56"/>
      <c r="C93" s="57" t="s">
        <v>66</v>
      </c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236"/>
      <c r="AH93" s="236"/>
      <c r="AI93" s="236"/>
      <c r="AJ93" s="236"/>
      <c r="AK93" s="236"/>
      <c r="AL93" s="236"/>
      <c r="AM93" s="236"/>
      <c r="AN93" s="226"/>
      <c r="AO93" s="226"/>
      <c r="AP93" s="226"/>
      <c r="AQ93" s="59" t="s">
        <v>1</v>
      </c>
      <c r="AR93" s="56"/>
      <c r="AS93" s="60" t="e">
        <f>ROUND(#REF!+#REF!+AS94+#REF!+SUM(#REF!),2)</f>
        <v>#REF!</v>
      </c>
      <c r="AT93" s="61" t="e">
        <f t="shared" ref="AT93:AT94" si="0">ROUND(SUM(AV93:AW93),2)</f>
        <v>#REF!</v>
      </c>
      <c r="AU93" s="62" t="e">
        <f>ROUND(#REF!+#REF!+AU94+#REF!+SUM(#REF!),5)</f>
        <v>#REF!</v>
      </c>
      <c r="AV93" s="61" t="e">
        <f>ROUND(AZ93*L29,2)</f>
        <v>#REF!</v>
      </c>
      <c r="AW93" s="61" t="e">
        <f>ROUND(BA93*#REF!,2)</f>
        <v>#REF!</v>
      </c>
      <c r="AX93" s="61" t="e">
        <f>ROUND(BB93*L29,2)</f>
        <v>#REF!</v>
      </c>
      <c r="AY93" s="61" t="e">
        <f>ROUND(BC93*#REF!,2)</f>
        <v>#REF!</v>
      </c>
      <c r="AZ93" s="61" t="e">
        <f>ROUND(#REF!+#REF!+AZ94+#REF!+SUM(#REF!),2)</f>
        <v>#REF!</v>
      </c>
      <c r="BA93" s="61" t="e">
        <f>ROUND(#REF!+#REF!+BA94+#REF!+SUM(#REF!),2)</f>
        <v>#REF!</v>
      </c>
      <c r="BB93" s="61" t="e">
        <f>ROUND(#REF!+#REF!+BB94+#REF!+SUM(#REF!),2)</f>
        <v>#REF!</v>
      </c>
      <c r="BC93" s="61" t="e">
        <f>ROUND(#REF!+#REF!+BC94+#REF!+SUM(#REF!),2)</f>
        <v>#REF!</v>
      </c>
      <c r="BD93" s="63" t="e">
        <f>ROUND(#REF!+#REF!+BD94+#REF!+SUM(#REF!),2)</f>
        <v>#REF!</v>
      </c>
      <c r="BS93" s="64" t="s">
        <v>67</v>
      </c>
      <c r="BT93" s="64" t="s">
        <v>68</v>
      </c>
      <c r="BU93" s="65" t="s">
        <v>69</v>
      </c>
      <c r="BV93" s="64" t="s">
        <v>70</v>
      </c>
      <c r="BW93" s="64" t="s">
        <v>4</v>
      </c>
      <c r="BX93" s="64" t="s">
        <v>71</v>
      </c>
      <c r="CL93" s="64" t="s">
        <v>1</v>
      </c>
    </row>
    <row r="94" spans="1:91" s="7" customFormat="1" ht="16.5" customHeight="1">
      <c r="B94" s="66"/>
      <c r="C94" s="67"/>
      <c r="D94" s="242">
        <v>1</v>
      </c>
      <c r="E94" s="242"/>
      <c r="F94" s="242"/>
      <c r="G94" s="242"/>
      <c r="H94" s="242"/>
      <c r="I94" s="68"/>
      <c r="J94" s="242" t="s">
        <v>77</v>
      </c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  <c r="X94" s="242"/>
      <c r="Y94" s="242"/>
      <c r="Z94" s="242"/>
      <c r="AA94" s="242"/>
      <c r="AB94" s="242"/>
      <c r="AC94" s="242"/>
      <c r="AD94" s="242"/>
      <c r="AE94" s="242"/>
      <c r="AF94" s="242"/>
      <c r="AG94" s="213"/>
      <c r="AH94" s="214"/>
      <c r="AI94" s="214"/>
      <c r="AJ94" s="214"/>
      <c r="AK94" s="214"/>
      <c r="AL94" s="214"/>
      <c r="AM94" s="214"/>
      <c r="AN94" s="227"/>
      <c r="AO94" s="228"/>
      <c r="AP94" s="228"/>
      <c r="AQ94" s="69" t="s">
        <v>73</v>
      </c>
      <c r="AR94" s="66"/>
      <c r="AS94" s="70" t="e">
        <f>ROUND(SUM(#REF!),2)</f>
        <v>#REF!</v>
      </c>
      <c r="AT94" s="71" t="e">
        <f t="shared" si="0"/>
        <v>#REF!</v>
      </c>
      <c r="AU94" s="72" t="e">
        <f>ROUND(SUM(#REF!),5)</f>
        <v>#REF!</v>
      </c>
      <c r="AV94" s="71" t="e">
        <f>ROUND(AZ94*L29,2)</f>
        <v>#REF!</v>
      </c>
      <c r="AW94" s="71" t="e">
        <f>ROUND(BA94*#REF!,2)</f>
        <v>#REF!</v>
      </c>
      <c r="AX94" s="71" t="e">
        <f>ROUND(BB94*L29,2)</f>
        <v>#REF!</v>
      </c>
      <c r="AY94" s="71" t="e">
        <f>ROUND(BC94*#REF!,2)</f>
        <v>#REF!</v>
      </c>
      <c r="AZ94" s="71" t="e">
        <f>ROUND(SUM(#REF!),2)</f>
        <v>#REF!</v>
      </c>
      <c r="BA94" s="71" t="e">
        <f>ROUND(SUM(#REF!),2)</f>
        <v>#REF!</v>
      </c>
      <c r="BB94" s="71" t="e">
        <f>ROUND(SUM(#REF!),2)</f>
        <v>#REF!</v>
      </c>
      <c r="BC94" s="71" t="e">
        <f>ROUND(SUM(#REF!),2)</f>
        <v>#REF!</v>
      </c>
      <c r="BD94" s="73" t="e">
        <f>ROUND(SUM(#REF!),2)</f>
        <v>#REF!</v>
      </c>
      <c r="BS94" s="74" t="s">
        <v>67</v>
      </c>
      <c r="BT94" s="74" t="s">
        <v>72</v>
      </c>
      <c r="BV94" s="74" t="s">
        <v>70</v>
      </c>
      <c r="BW94" s="74" t="s">
        <v>78</v>
      </c>
      <c r="BX94" s="74" t="s">
        <v>4</v>
      </c>
      <c r="CL94" s="74" t="s">
        <v>1</v>
      </c>
      <c r="CM94" s="74" t="s">
        <v>68</v>
      </c>
    </row>
    <row r="95" spans="1:91" s="117" customFormat="1" ht="23.25" customHeight="1">
      <c r="A95" s="75" t="s">
        <v>74</v>
      </c>
      <c r="B95" s="40"/>
      <c r="C95" s="119"/>
      <c r="D95" s="119"/>
      <c r="E95" s="235"/>
      <c r="F95" s="235"/>
      <c r="G95" s="235"/>
      <c r="H95" s="235"/>
      <c r="I95" s="235"/>
      <c r="J95" s="119"/>
      <c r="K95" s="235" t="s">
        <v>131</v>
      </c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35"/>
      <c r="AG95" s="244"/>
      <c r="AH95" s="245"/>
      <c r="AI95" s="245"/>
      <c r="AJ95" s="245"/>
      <c r="AK95" s="245"/>
      <c r="AL95" s="245"/>
      <c r="AM95" s="245"/>
      <c r="AN95" s="246"/>
      <c r="AO95" s="247"/>
      <c r="AP95" s="247"/>
      <c r="AQ95" s="76" t="s">
        <v>75</v>
      </c>
      <c r="AR95" s="40"/>
      <c r="AS95" s="77">
        <v>0</v>
      </c>
      <c r="AT95" s="78" t="e">
        <f t="shared" ref="AT95" si="1">ROUND(SUM(AV95:AW95),2)</f>
        <v>#REF!</v>
      </c>
      <c r="AU95" s="79" t="e">
        <f>'B+C ŠKS'!P18</f>
        <v>#REF!</v>
      </c>
      <c r="AV95" s="78" t="e">
        <f>'B+C ŠKS'!#REF!</f>
        <v>#REF!</v>
      </c>
      <c r="AW95" s="78" t="e">
        <f>'B+C ŠKS'!#REF!</f>
        <v>#REF!</v>
      </c>
      <c r="AX95" s="78" t="e">
        <f>'B+C ŠKS'!#REF!</f>
        <v>#REF!</v>
      </c>
      <c r="AY95" s="78" t="e">
        <f>'B+C ŠKS'!#REF!</f>
        <v>#REF!</v>
      </c>
      <c r="AZ95" s="78" t="e">
        <f>'B+C ŠKS'!#REF!</f>
        <v>#REF!</v>
      </c>
      <c r="BA95" s="78" t="e">
        <f>'B+C ŠKS'!#REF!</f>
        <v>#REF!</v>
      </c>
      <c r="BB95" s="78" t="e">
        <f>'B+C ŠKS'!#REF!</f>
        <v>#REF!</v>
      </c>
      <c r="BC95" s="78" t="e">
        <f>'B+C ŠKS'!#REF!</f>
        <v>#REF!</v>
      </c>
      <c r="BD95" s="80" t="e">
        <f>'B+C ŠKS'!#REF!</f>
        <v>#REF!</v>
      </c>
      <c r="BT95" s="120" t="s">
        <v>76</v>
      </c>
      <c r="BV95" s="120" t="s">
        <v>70</v>
      </c>
      <c r="BW95" s="120" t="s">
        <v>79</v>
      </c>
      <c r="BX95" s="120" t="s">
        <v>78</v>
      </c>
      <c r="CL95" s="120" t="s">
        <v>1</v>
      </c>
    </row>
    <row r="96" spans="1:91" s="117" customFormat="1" ht="23.25" customHeight="1">
      <c r="A96" s="75"/>
      <c r="B96" s="40"/>
      <c r="C96" s="114"/>
      <c r="D96" s="242">
        <v>2</v>
      </c>
      <c r="E96" s="242"/>
      <c r="F96" s="242"/>
      <c r="G96" s="242"/>
      <c r="H96" s="242"/>
      <c r="I96" s="162"/>
      <c r="J96" s="242" t="s">
        <v>185</v>
      </c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F96" s="242"/>
      <c r="AG96" s="213"/>
      <c r="AH96" s="214"/>
      <c r="AI96" s="214"/>
      <c r="AJ96" s="214"/>
      <c r="AK96" s="214"/>
      <c r="AL96" s="214"/>
      <c r="AM96" s="214"/>
      <c r="AN96" s="227"/>
      <c r="AO96" s="228"/>
      <c r="AP96" s="228"/>
      <c r="AQ96" s="76"/>
      <c r="AR96" s="40"/>
      <c r="AS96" s="78"/>
      <c r="AT96" s="78"/>
      <c r="AU96" s="79"/>
      <c r="AV96" s="78"/>
      <c r="AW96" s="78"/>
      <c r="AX96" s="78"/>
      <c r="AY96" s="78"/>
      <c r="AZ96" s="78"/>
      <c r="BA96" s="78"/>
      <c r="BB96" s="78"/>
      <c r="BC96" s="78"/>
      <c r="BD96" s="78"/>
      <c r="BT96" s="115"/>
      <c r="BV96" s="115"/>
      <c r="BW96" s="115"/>
      <c r="BX96" s="115"/>
      <c r="CL96" s="115"/>
    </row>
    <row r="97" spans="1:90" s="117" customFormat="1" ht="23.25" customHeight="1">
      <c r="A97" s="75"/>
      <c r="B97" s="40"/>
      <c r="C97" s="114"/>
      <c r="D97" s="160"/>
      <c r="E97" s="235"/>
      <c r="F97" s="235"/>
      <c r="G97" s="235"/>
      <c r="H97" s="235"/>
      <c r="I97" s="235"/>
      <c r="J97" s="160"/>
      <c r="K97" s="235" t="s">
        <v>131</v>
      </c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35"/>
      <c r="AG97" s="213"/>
      <c r="AH97" s="214"/>
      <c r="AI97" s="214"/>
      <c r="AJ97" s="214"/>
      <c r="AK97" s="214"/>
      <c r="AL97" s="214"/>
      <c r="AM97" s="214"/>
      <c r="AN97" s="246"/>
      <c r="AO97" s="247"/>
      <c r="AP97" s="247"/>
      <c r="AQ97" s="76"/>
      <c r="AR97" s="40"/>
      <c r="AS97" s="78"/>
      <c r="AT97" s="78"/>
      <c r="AU97" s="79"/>
      <c r="AV97" s="78"/>
      <c r="AW97" s="78"/>
      <c r="AX97" s="78"/>
      <c r="AY97" s="78"/>
      <c r="AZ97" s="78"/>
      <c r="BA97" s="78"/>
      <c r="BB97" s="78"/>
      <c r="BC97" s="78"/>
      <c r="BD97" s="78"/>
      <c r="BT97" s="115"/>
      <c r="BV97" s="115"/>
      <c r="BW97" s="115"/>
      <c r="BX97" s="115"/>
      <c r="CL97" s="115"/>
    </row>
    <row r="98" spans="1:90" s="117" customFormat="1" ht="23.25" customHeight="1">
      <c r="A98" s="75"/>
      <c r="B98" s="40"/>
      <c r="C98" s="163"/>
      <c r="D98" s="242">
        <v>3</v>
      </c>
      <c r="E98" s="242"/>
      <c r="F98" s="242"/>
      <c r="G98" s="242"/>
      <c r="H98" s="242"/>
      <c r="I98" s="164"/>
      <c r="J98" s="242" t="s">
        <v>195</v>
      </c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  <c r="X98" s="242"/>
      <c r="Y98" s="242"/>
      <c r="Z98" s="242"/>
      <c r="AA98" s="242"/>
      <c r="AB98" s="242"/>
      <c r="AC98" s="242"/>
      <c r="AD98" s="242"/>
      <c r="AE98" s="242"/>
      <c r="AF98" s="242"/>
      <c r="AG98" s="213"/>
      <c r="AH98" s="214"/>
      <c r="AI98" s="214"/>
      <c r="AJ98" s="214"/>
      <c r="AK98" s="214"/>
      <c r="AL98" s="214"/>
      <c r="AM98" s="214"/>
      <c r="AN98" s="227"/>
      <c r="AO98" s="228"/>
      <c r="AP98" s="228"/>
      <c r="AQ98" s="76"/>
      <c r="AR98" s="40"/>
      <c r="AS98" s="78"/>
      <c r="AT98" s="78"/>
      <c r="AU98" s="79"/>
      <c r="AV98" s="78"/>
      <c r="AW98" s="78"/>
      <c r="AX98" s="78"/>
      <c r="AY98" s="78"/>
      <c r="AZ98" s="78"/>
      <c r="BA98" s="78"/>
      <c r="BB98" s="78"/>
      <c r="BC98" s="78"/>
      <c r="BD98" s="78"/>
      <c r="BT98" s="166"/>
      <c r="BV98" s="166"/>
      <c r="BW98" s="166"/>
      <c r="BX98" s="166"/>
      <c r="CL98" s="166"/>
    </row>
    <row r="99" spans="1:90" s="117" customFormat="1" ht="23.25" customHeight="1">
      <c r="A99" s="75"/>
      <c r="B99" s="40"/>
      <c r="C99" s="163"/>
      <c r="D99" s="163"/>
      <c r="E99" s="235"/>
      <c r="F99" s="235"/>
      <c r="G99" s="235"/>
      <c r="H99" s="235"/>
      <c r="I99" s="235"/>
      <c r="J99" s="163"/>
      <c r="K99" s="235" t="s">
        <v>131</v>
      </c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35"/>
      <c r="AG99" s="213"/>
      <c r="AH99" s="214"/>
      <c r="AI99" s="214"/>
      <c r="AJ99" s="214"/>
      <c r="AK99" s="214"/>
      <c r="AL99" s="214"/>
      <c r="AM99" s="214"/>
      <c r="AN99" s="246"/>
      <c r="AO99" s="247"/>
      <c r="AP99" s="247"/>
      <c r="AQ99" s="76"/>
      <c r="AR99" s="40"/>
      <c r="AS99" s="78"/>
      <c r="AT99" s="78"/>
      <c r="AU99" s="79"/>
      <c r="AV99" s="78"/>
      <c r="AW99" s="78"/>
      <c r="AX99" s="78"/>
      <c r="AY99" s="78"/>
      <c r="AZ99" s="78"/>
      <c r="BA99" s="78"/>
      <c r="BB99" s="78"/>
      <c r="BC99" s="78"/>
      <c r="BD99" s="78"/>
      <c r="BT99" s="166"/>
      <c r="BV99" s="166"/>
      <c r="BW99" s="166"/>
      <c r="BX99" s="166"/>
      <c r="CL99" s="166"/>
    </row>
    <row r="100" spans="1:90" s="2" customFormat="1" ht="30" customHeight="1">
      <c r="A100" s="22"/>
      <c r="B100" s="23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3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</row>
    <row r="101" spans="1:90" s="2" customFormat="1" ht="6.95" customHeight="1">
      <c r="A101" s="22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23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</row>
  </sheetData>
  <mergeCells count="58">
    <mergeCell ref="AN98:AP98"/>
    <mergeCell ref="E99:I99"/>
    <mergeCell ref="K99:AF99"/>
    <mergeCell ref="AG99:AM99"/>
    <mergeCell ref="AN99:AP99"/>
    <mergeCell ref="AG97:AM97"/>
    <mergeCell ref="E95:I95"/>
    <mergeCell ref="D98:H98"/>
    <mergeCell ref="J98:AF98"/>
    <mergeCell ref="AG98:AM98"/>
    <mergeCell ref="X34:AB34"/>
    <mergeCell ref="W32:AE32"/>
    <mergeCell ref="E97:I97"/>
    <mergeCell ref="K97:AF97"/>
    <mergeCell ref="C91:G91"/>
    <mergeCell ref="D94:H94"/>
    <mergeCell ref="L84:AO84"/>
    <mergeCell ref="AG95:AM95"/>
    <mergeCell ref="AN95:AP95"/>
    <mergeCell ref="D96:H96"/>
    <mergeCell ref="J96:AF96"/>
    <mergeCell ref="I91:AF91"/>
    <mergeCell ref="J94:AF94"/>
    <mergeCell ref="AN96:AP96"/>
    <mergeCell ref="AG96:AM96"/>
    <mergeCell ref="AN97:AP97"/>
    <mergeCell ref="AN8:AO8"/>
    <mergeCell ref="AK26:AO26"/>
    <mergeCell ref="L32:P32"/>
    <mergeCell ref="K95:AF95"/>
    <mergeCell ref="AG93:AM93"/>
    <mergeCell ref="W29:AE29"/>
    <mergeCell ref="AK29:AO29"/>
    <mergeCell ref="L29:P29"/>
    <mergeCell ref="L30:P30"/>
    <mergeCell ref="AK30:AO30"/>
    <mergeCell ref="W30:AE30"/>
    <mergeCell ref="L31:P31"/>
    <mergeCell ref="W31:AE31"/>
    <mergeCell ref="AK31:AO31"/>
    <mergeCell ref="AK32:AO32"/>
    <mergeCell ref="AK34:AO34"/>
    <mergeCell ref="AK28:AO28"/>
    <mergeCell ref="L28:P28"/>
    <mergeCell ref="W28:AE28"/>
    <mergeCell ref="AR2:BE2"/>
    <mergeCell ref="AG94:AM94"/>
    <mergeCell ref="AG91:AM91"/>
    <mergeCell ref="AM86:AN86"/>
    <mergeCell ref="AM88:AP88"/>
    <mergeCell ref="AM89:AP89"/>
    <mergeCell ref="AN91:AP91"/>
    <mergeCell ref="AS88:AT90"/>
    <mergeCell ref="AN93:AP93"/>
    <mergeCell ref="AN94:AP94"/>
    <mergeCell ref="K5:AO5"/>
    <mergeCell ref="K6:AO6"/>
    <mergeCell ref="E23:AN23"/>
  </mergeCells>
  <hyperlinks>
    <hyperlink ref="A95" location="'3.2 - 1.7 Umelé osvetleni...'!C2" display="/" xr:uid="{BC1E11FA-3653-4311-921A-A6FC11C75D48}"/>
  </hyperlinks>
  <pageMargins left="0.39370078740157483" right="0.39370078740157483" top="0.39370078740157483" bottom="0.39370078740157483" header="0" footer="0"/>
  <pageSetup paperSize="9" scale="75" fitToHeight="100" orientation="portrait" blackAndWhite="1" r:id="rId1"/>
  <headerFooter>
    <oddFooter>Strana &amp;P</oddFooter>
  </headerFooter>
  <ignoredErrors>
    <ignoredError sqref="D95:I95 E94:I9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AE54"/>
  <sheetViews>
    <sheetView showGridLines="0" zoomScale="115" zoomScaleNormal="115" zoomScaleSheetLayoutView="70" workbookViewId="0">
      <selection activeCell="G37" sqref="G37"/>
    </sheetView>
  </sheetViews>
  <sheetFormatPr defaultRowHeight="11.25"/>
  <cols>
    <col min="1" max="1" width="8.33203125" style="112" customWidth="1"/>
    <col min="2" max="2" width="1.1640625" style="112" customWidth="1"/>
    <col min="3" max="3" width="4.1640625" style="112" customWidth="1"/>
    <col min="4" max="4" width="4.33203125" style="112" customWidth="1"/>
    <col min="5" max="5" width="17.1640625" style="112" customWidth="1"/>
    <col min="6" max="6" width="50.83203125" style="112" customWidth="1"/>
    <col min="7" max="7" width="7.5" style="112" customWidth="1"/>
    <col min="8" max="8" width="14" style="112" customWidth="1"/>
    <col min="9" max="9" width="15.83203125" style="112" customWidth="1"/>
    <col min="10" max="10" width="22.33203125" style="112" customWidth="1"/>
    <col min="11" max="11" width="22.33203125" style="112" hidden="1" customWidth="1"/>
    <col min="12" max="12" width="9.33203125" style="112" customWidth="1"/>
    <col min="13" max="13" width="10.83203125" style="112" hidden="1" customWidth="1"/>
    <col min="14" max="14" width="0" style="112" hidden="1" customWidth="1"/>
    <col min="15" max="20" width="14.1640625" style="112" hidden="1" customWidth="1"/>
    <col min="21" max="21" width="16.33203125" style="112" hidden="1" customWidth="1"/>
    <col min="22" max="22" width="12.33203125" style="112" customWidth="1"/>
    <col min="23" max="27" width="12.33203125" style="116" customWidth="1"/>
    <col min="28" max="28" width="16.33203125" style="112" customWidth="1"/>
    <col min="29" max="29" width="11" style="112" customWidth="1"/>
    <col min="30" max="30" width="15" style="112" customWidth="1"/>
    <col min="31" max="31" width="16.33203125" style="112" customWidth="1"/>
    <col min="32" max="16384" width="9.33203125" style="112"/>
  </cols>
  <sheetData>
    <row r="2" spans="1:31" s="2" customFormat="1" ht="6.95" customHeight="1">
      <c r="A2" s="113"/>
      <c r="B2" s="38"/>
      <c r="C2" s="39"/>
      <c r="D2" s="39"/>
      <c r="E2" s="39"/>
      <c r="F2" s="39"/>
      <c r="G2" s="39"/>
      <c r="H2" s="39"/>
      <c r="I2" s="39"/>
      <c r="J2" s="128"/>
      <c r="K2" s="39"/>
      <c r="L2" s="31"/>
      <c r="S2" s="113"/>
      <c r="T2" s="113"/>
      <c r="U2" s="113"/>
      <c r="V2" s="113"/>
      <c r="W2" s="118"/>
      <c r="X2" s="118"/>
      <c r="Y2" s="118"/>
      <c r="Z2" s="118"/>
      <c r="AA2" s="118"/>
      <c r="AB2" s="113"/>
      <c r="AC2" s="113"/>
      <c r="AD2" s="113"/>
      <c r="AE2" s="113"/>
    </row>
    <row r="3" spans="1:31" s="2" customFormat="1" ht="24.95" customHeight="1">
      <c r="A3" s="113"/>
      <c r="B3" s="23"/>
      <c r="C3" s="138" t="s">
        <v>196</v>
      </c>
      <c r="D3" s="46"/>
      <c r="E3" s="46"/>
      <c r="F3" s="46"/>
      <c r="G3" s="46"/>
      <c r="H3" s="46"/>
      <c r="I3" s="46"/>
      <c r="J3" s="126"/>
      <c r="K3" s="113"/>
      <c r="L3" s="31"/>
      <c r="S3" s="113"/>
      <c r="T3" s="113"/>
      <c r="U3" s="113"/>
      <c r="V3" s="113"/>
      <c r="W3" s="118"/>
      <c r="X3" s="118"/>
      <c r="Y3" s="118"/>
      <c r="Z3" s="118"/>
      <c r="AA3" s="118"/>
      <c r="AB3" s="113"/>
      <c r="AC3" s="113"/>
      <c r="AD3" s="113"/>
      <c r="AE3" s="113"/>
    </row>
    <row r="4" spans="1:31" s="2" customFormat="1" ht="6.95" customHeight="1">
      <c r="A4" s="113"/>
      <c r="B4" s="23"/>
      <c r="C4" s="46"/>
      <c r="D4" s="46"/>
      <c r="E4" s="46"/>
      <c r="F4" s="46"/>
      <c r="G4" s="46"/>
      <c r="H4" s="46"/>
      <c r="I4" s="46"/>
      <c r="J4" s="126"/>
      <c r="K4" s="113"/>
      <c r="L4" s="31"/>
      <c r="S4" s="113"/>
      <c r="T4" s="113"/>
      <c r="U4" s="113"/>
      <c r="V4" s="113"/>
      <c r="W4" s="118"/>
      <c r="X4" s="118"/>
      <c r="Y4" s="118"/>
      <c r="Z4" s="118"/>
      <c r="AA4" s="118"/>
      <c r="AB4" s="113"/>
      <c r="AC4" s="113"/>
      <c r="AD4" s="113"/>
      <c r="AE4" s="113"/>
    </row>
    <row r="5" spans="1:31" s="2" customFormat="1" ht="12" customHeight="1">
      <c r="A5" s="113"/>
      <c r="B5" s="23"/>
      <c r="C5" s="139" t="s">
        <v>13</v>
      </c>
      <c r="D5" s="46"/>
      <c r="E5" s="46"/>
      <c r="F5" s="46"/>
      <c r="G5" s="46"/>
      <c r="H5" s="46"/>
      <c r="I5" s="46"/>
      <c r="J5" s="126"/>
      <c r="K5" s="113"/>
      <c r="L5" s="31"/>
      <c r="S5" s="113"/>
      <c r="T5" s="113"/>
      <c r="U5" s="113"/>
      <c r="V5" s="113"/>
      <c r="W5" s="118"/>
      <c r="X5" s="118"/>
      <c r="Y5" s="118"/>
      <c r="Z5" s="118"/>
      <c r="AA5" s="118"/>
      <c r="AB5" s="113"/>
      <c r="AC5" s="113"/>
      <c r="AD5" s="113"/>
      <c r="AE5" s="113"/>
    </row>
    <row r="6" spans="1:31" s="2" customFormat="1" ht="26.25" customHeight="1">
      <c r="A6" s="113"/>
      <c r="B6" s="23"/>
      <c r="C6" s="46"/>
      <c r="D6" s="46"/>
      <c r="E6" s="250" t="s">
        <v>171</v>
      </c>
      <c r="F6" s="251"/>
      <c r="G6" s="251"/>
      <c r="H6" s="251"/>
      <c r="I6" s="46"/>
      <c r="J6" s="126"/>
      <c r="K6" s="113"/>
      <c r="L6" s="31"/>
      <c r="S6" s="113"/>
      <c r="T6" s="113"/>
      <c r="U6" s="113"/>
      <c r="V6" s="113"/>
      <c r="W6" s="118"/>
      <c r="X6" s="118"/>
      <c r="Y6" s="118"/>
      <c r="Z6" s="118"/>
      <c r="AA6" s="118"/>
      <c r="AB6" s="113"/>
      <c r="AC6" s="113"/>
      <c r="AD6" s="113"/>
      <c r="AE6" s="113"/>
    </row>
    <row r="7" spans="1:31" ht="12" customHeight="1">
      <c r="B7" s="14"/>
      <c r="C7" s="139" t="s">
        <v>80</v>
      </c>
      <c r="D7" s="123"/>
      <c r="E7" s="123"/>
      <c r="F7" s="123"/>
      <c r="G7" s="123"/>
      <c r="H7" s="123"/>
      <c r="I7" s="123"/>
      <c r="J7" s="125"/>
      <c r="L7" s="14"/>
    </row>
    <row r="8" spans="1:31" s="2" customFormat="1" ht="16.5" customHeight="1">
      <c r="A8" s="113"/>
      <c r="B8" s="23"/>
      <c r="C8" s="46"/>
      <c r="D8" s="46"/>
      <c r="E8" s="250" t="s">
        <v>192</v>
      </c>
      <c r="F8" s="249"/>
      <c r="G8" s="249"/>
      <c r="H8" s="249"/>
      <c r="I8" s="46"/>
      <c r="J8" s="126"/>
      <c r="K8" s="113"/>
      <c r="L8" s="31"/>
      <c r="S8" s="113"/>
      <c r="T8" s="113"/>
      <c r="U8" s="113"/>
      <c r="V8" s="113"/>
      <c r="W8" s="118"/>
      <c r="X8" s="118"/>
      <c r="Y8" s="118"/>
      <c r="Z8" s="118"/>
      <c r="AA8" s="118"/>
      <c r="AB8" s="113"/>
      <c r="AC8" s="113"/>
      <c r="AD8" s="113"/>
      <c r="AE8" s="113"/>
    </row>
    <row r="9" spans="1:31" s="2" customFormat="1" ht="12" customHeight="1">
      <c r="A9" s="113"/>
      <c r="B9" s="23"/>
      <c r="C9" s="139" t="s">
        <v>99</v>
      </c>
      <c r="D9" s="46"/>
      <c r="E9" s="46"/>
      <c r="F9" s="46"/>
      <c r="G9" s="46"/>
      <c r="H9" s="46"/>
      <c r="I9" s="46"/>
      <c r="J9" s="126"/>
      <c r="K9" s="113"/>
      <c r="L9" s="31"/>
      <c r="S9" s="113"/>
      <c r="T9" s="113"/>
      <c r="U9" s="113"/>
      <c r="V9" s="113"/>
      <c r="W9" s="118"/>
      <c r="X9" s="118"/>
      <c r="Y9" s="118"/>
      <c r="Z9" s="118"/>
      <c r="AA9" s="118"/>
      <c r="AB9" s="113"/>
      <c r="AC9" s="113"/>
      <c r="AD9" s="113"/>
      <c r="AE9" s="113"/>
    </row>
    <row r="10" spans="1:31" s="2" customFormat="1" ht="30" customHeight="1">
      <c r="A10" s="113"/>
      <c r="B10" s="23"/>
      <c r="C10" s="46"/>
      <c r="D10" s="46"/>
      <c r="E10" s="248" t="s">
        <v>131</v>
      </c>
      <c r="F10" s="249"/>
      <c r="G10" s="249"/>
      <c r="H10" s="249"/>
      <c r="I10" s="46"/>
      <c r="J10" s="126"/>
      <c r="K10" s="113"/>
      <c r="L10" s="31"/>
      <c r="S10" s="113"/>
      <c r="T10" s="113"/>
      <c r="U10" s="113"/>
      <c r="V10" s="113"/>
      <c r="W10" s="118"/>
      <c r="X10" s="118"/>
      <c r="Y10" s="118"/>
      <c r="Z10" s="118"/>
      <c r="AA10" s="118"/>
      <c r="AB10" s="113"/>
      <c r="AC10" s="113"/>
      <c r="AD10" s="113"/>
      <c r="AE10" s="113"/>
    </row>
    <row r="11" spans="1:31" s="2" customFormat="1" ht="6.95" customHeight="1">
      <c r="A11" s="113"/>
      <c r="B11" s="23"/>
      <c r="C11" s="46"/>
      <c r="D11" s="46"/>
      <c r="E11" s="46"/>
      <c r="F11" s="46"/>
      <c r="G11" s="46"/>
      <c r="H11" s="46"/>
      <c r="I11" s="46"/>
      <c r="J11" s="126"/>
      <c r="K11" s="113"/>
      <c r="L11" s="31"/>
      <c r="S11" s="113"/>
      <c r="T11" s="113"/>
      <c r="U11" s="113"/>
      <c r="V11" s="113"/>
      <c r="W11" s="118"/>
      <c r="X11" s="118"/>
      <c r="Y11" s="118"/>
      <c r="Z11" s="118"/>
      <c r="AA11" s="118"/>
      <c r="AB11" s="113"/>
      <c r="AC11" s="113"/>
      <c r="AD11" s="113"/>
      <c r="AE11" s="113"/>
    </row>
    <row r="12" spans="1:31" s="2" customFormat="1" ht="12" customHeight="1">
      <c r="A12" s="113"/>
      <c r="B12" s="23"/>
      <c r="C12" s="139" t="s">
        <v>16</v>
      </c>
      <c r="D12" s="46"/>
      <c r="E12" s="46"/>
      <c r="F12" s="140"/>
      <c r="G12" s="46"/>
      <c r="H12" s="46"/>
      <c r="I12" s="139" t="s">
        <v>18</v>
      </c>
      <c r="J12" s="129">
        <v>44518</v>
      </c>
      <c r="K12" s="113"/>
      <c r="L12" s="31"/>
      <c r="S12" s="113"/>
      <c r="T12" s="113"/>
      <c r="U12" s="113"/>
      <c r="V12" s="113"/>
      <c r="W12" s="118"/>
      <c r="X12" s="118"/>
      <c r="Y12" s="118"/>
      <c r="Z12" s="118"/>
      <c r="AA12" s="118"/>
      <c r="AB12" s="113"/>
      <c r="AC12" s="113"/>
      <c r="AD12" s="113"/>
      <c r="AE12" s="113"/>
    </row>
    <row r="13" spans="1:31" s="2" customFormat="1" ht="6.95" customHeight="1">
      <c r="A13" s="113"/>
      <c r="B13" s="23"/>
      <c r="C13" s="46"/>
      <c r="D13" s="46"/>
      <c r="E13" s="46"/>
      <c r="F13" s="46"/>
      <c r="G13" s="46"/>
      <c r="H13" s="46"/>
      <c r="I13" s="46"/>
      <c r="J13" s="126"/>
      <c r="K13" s="113"/>
      <c r="L13" s="31"/>
      <c r="S13" s="113"/>
      <c r="T13" s="113"/>
      <c r="U13" s="113"/>
      <c r="V13" s="113"/>
      <c r="W13" s="118"/>
      <c r="X13" s="118"/>
      <c r="Y13" s="118"/>
      <c r="Z13" s="118"/>
      <c r="AA13" s="118"/>
      <c r="AB13" s="113"/>
      <c r="AC13" s="113"/>
      <c r="AD13" s="113"/>
      <c r="AE13" s="113"/>
    </row>
    <row r="14" spans="1:31" s="2" customFormat="1" ht="15.2" customHeight="1">
      <c r="A14" s="113"/>
      <c r="B14" s="23"/>
      <c r="C14" s="139" t="s">
        <v>19</v>
      </c>
      <c r="D14" s="46"/>
      <c r="E14" s="46"/>
      <c r="F14" s="140" t="s">
        <v>21</v>
      </c>
      <c r="G14" s="46"/>
      <c r="H14" s="46"/>
      <c r="I14" s="139" t="s">
        <v>24</v>
      </c>
      <c r="J14" s="130" t="s">
        <v>113</v>
      </c>
      <c r="K14" s="113"/>
      <c r="L14" s="31"/>
      <c r="S14" s="113"/>
      <c r="T14" s="113"/>
      <c r="U14" s="113"/>
      <c r="V14" s="113"/>
      <c r="W14" s="118"/>
      <c r="X14" s="118"/>
      <c r="Y14" s="118"/>
      <c r="Z14" s="118"/>
      <c r="AA14" s="118"/>
      <c r="AB14" s="113"/>
      <c r="AC14" s="113"/>
      <c r="AD14" s="113"/>
      <c r="AE14" s="113"/>
    </row>
    <row r="15" spans="1:31" s="2" customFormat="1" ht="24.95" customHeight="1">
      <c r="A15" s="113"/>
      <c r="B15" s="23"/>
      <c r="C15" s="139" t="s">
        <v>23</v>
      </c>
      <c r="D15" s="46"/>
      <c r="E15" s="46"/>
      <c r="F15" s="140"/>
      <c r="G15" s="46"/>
      <c r="H15" s="46"/>
      <c r="I15" s="139" t="s">
        <v>26</v>
      </c>
      <c r="J15" s="130" t="s">
        <v>114</v>
      </c>
      <c r="K15" s="113"/>
      <c r="L15" s="31"/>
      <c r="S15" s="113"/>
      <c r="T15" s="113"/>
      <c r="U15" s="113"/>
      <c r="V15" s="113"/>
      <c r="W15" s="118"/>
      <c r="X15" s="118"/>
      <c r="Y15" s="118"/>
      <c r="Z15" s="118"/>
      <c r="AA15" s="118"/>
      <c r="AB15" s="113"/>
      <c r="AC15" s="113"/>
      <c r="AD15" s="113"/>
      <c r="AE15" s="113"/>
    </row>
    <row r="16" spans="1:31" s="2" customFormat="1" ht="15" customHeight="1">
      <c r="A16" s="113"/>
      <c r="B16" s="23"/>
      <c r="C16" s="46"/>
      <c r="D16" s="46"/>
      <c r="E16" s="46"/>
      <c r="F16" s="46"/>
      <c r="G16" s="46"/>
      <c r="H16" s="46"/>
      <c r="I16" s="46"/>
      <c r="J16" s="126"/>
      <c r="K16" s="113"/>
      <c r="L16" s="31"/>
      <c r="S16" s="113"/>
      <c r="T16" s="113"/>
      <c r="U16" s="113"/>
      <c r="V16" s="113"/>
      <c r="W16" s="118"/>
      <c r="X16" s="118"/>
      <c r="Y16" s="118"/>
      <c r="Z16" s="118"/>
      <c r="AA16" s="118"/>
      <c r="AB16" s="113"/>
      <c r="AC16" s="113"/>
      <c r="AD16" s="113"/>
      <c r="AE16" s="113"/>
    </row>
    <row r="17" spans="1:31" s="8" customFormat="1" ht="29.25" customHeight="1">
      <c r="A17" s="81"/>
      <c r="B17" s="82"/>
      <c r="C17" s="83" t="s">
        <v>83</v>
      </c>
      <c r="D17" s="84" t="s">
        <v>53</v>
      </c>
      <c r="E17" s="84" t="s">
        <v>49</v>
      </c>
      <c r="F17" s="84" t="s">
        <v>50</v>
      </c>
      <c r="G17" s="84" t="s">
        <v>84</v>
      </c>
      <c r="H17" s="84" t="s">
        <v>85</v>
      </c>
      <c r="I17" s="84" t="s">
        <v>86</v>
      </c>
      <c r="J17" s="131" t="s">
        <v>81</v>
      </c>
      <c r="K17" s="85" t="s">
        <v>87</v>
      </c>
      <c r="L17" s="86"/>
      <c r="M17" s="50" t="s">
        <v>1</v>
      </c>
      <c r="N17" s="51" t="s">
        <v>32</v>
      </c>
      <c r="O17" s="51" t="s">
        <v>88</v>
      </c>
      <c r="P17" s="51" t="s">
        <v>89</v>
      </c>
      <c r="Q17" s="51" t="s">
        <v>90</v>
      </c>
      <c r="R17" s="51" t="s">
        <v>91</v>
      </c>
      <c r="S17" s="51" t="s">
        <v>92</v>
      </c>
      <c r="T17" s="52" t="s">
        <v>93</v>
      </c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</row>
    <row r="18" spans="1:31" s="2" customFormat="1" ht="22.9" customHeight="1">
      <c r="A18" s="113"/>
      <c r="B18" s="23"/>
      <c r="C18" s="143" t="s">
        <v>82</v>
      </c>
      <c r="D18" s="46"/>
      <c r="E18" s="46"/>
      <c r="F18" s="46"/>
      <c r="G18" s="46"/>
      <c r="H18" s="46"/>
      <c r="I18" s="46"/>
      <c r="J18" s="132"/>
      <c r="K18" s="113"/>
      <c r="L18" s="23"/>
      <c r="M18" s="53"/>
      <c r="N18" s="44"/>
      <c r="O18" s="54"/>
      <c r="P18" s="87" t="e">
        <f>P19+#REF!+#REF!+P50</f>
        <v>#REF!</v>
      </c>
      <c r="Q18" s="54"/>
      <c r="R18" s="87" t="e">
        <f>R19+#REF!+#REF!+R50</f>
        <v>#REF!</v>
      </c>
      <c r="S18" s="54"/>
      <c r="T18" s="88" t="e">
        <f>T19+#REF!+#REF!+T50</f>
        <v>#REF!</v>
      </c>
      <c r="U18" s="113"/>
      <c r="V18" s="113"/>
      <c r="W18" s="118"/>
      <c r="X18" s="118"/>
      <c r="Y18" s="118"/>
      <c r="Z18" s="118"/>
      <c r="AA18" s="118"/>
      <c r="AB18" s="113"/>
      <c r="AC18" s="113"/>
      <c r="AD18" s="113"/>
      <c r="AE18" s="113"/>
    </row>
    <row r="19" spans="1:31" s="9" customFormat="1" ht="25.9" customHeight="1">
      <c r="B19" s="89"/>
      <c r="C19" s="91"/>
      <c r="D19" s="144" t="s">
        <v>67</v>
      </c>
      <c r="E19" s="145" t="s">
        <v>94</v>
      </c>
      <c r="F19" s="145" t="s">
        <v>101</v>
      </c>
      <c r="G19" s="91"/>
      <c r="H19" s="91"/>
      <c r="I19" s="91"/>
      <c r="J19" s="133"/>
      <c r="L19" s="89"/>
      <c r="M19" s="90"/>
      <c r="N19" s="91"/>
      <c r="O19" s="91"/>
      <c r="P19" s="92" t="e">
        <f>#REF!+#REF!+#REF!</f>
        <v>#REF!</v>
      </c>
      <c r="Q19" s="91"/>
      <c r="R19" s="92" t="e">
        <f>#REF!+#REF!+#REF!</f>
        <v>#REF!</v>
      </c>
      <c r="S19" s="91"/>
      <c r="T19" s="93" t="e">
        <f>#REF!+#REF!+#REF!</f>
        <v>#REF!</v>
      </c>
    </row>
    <row r="20" spans="1:31" s="9" customFormat="1" ht="22.9" customHeight="1">
      <c r="B20" s="89"/>
      <c r="C20" s="91"/>
      <c r="D20" s="144" t="s">
        <v>67</v>
      </c>
      <c r="E20" s="146" t="s">
        <v>100</v>
      </c>
      <c r="F20" s="146" t="s">
        <v>122</v>
      </c>
      <c r="G20" s="91"/>
      <c r="H20" s="91"/>
      <c r="I20" s="91"/>
      <c r="J20" s="134"/>
      <c r="L20" s="89"/>
      <c r="M20" s="90"/>
      <c r="N20" s="91"/>
      <c r="O20" s="91"/>
      <c r="P20" s="92">
        <f>SUM(P21:P22)</f>
        <v>0</v>
      </c>
      <c r="Q20" s="91"/>
      <c r="R20" s="92">
        <f>SUM(R21:R22)</f>
        <v>0</v>
      </c>
      <c r="S20" s="91"/>
      <c r="T20" s="93">
        <f>SUM(T21:T22)</f>
        <v>0</v>
      </c>
    </row>
    <row r="21" spans="1:31" s="2" customFormat="1" ht="24.2" customHeight="1">
      <c r="A21" s="113"/>
      <c r="B21" s="94"/>
      <c r="C21" s="104">
        <v>1</v>
      </c>
      <c r="D21" s="104" t="s">
        <v>97</v>
      </c>
      <c r="E21" s="105" t="s">
        <v>141</v>
      </c>
      <c r="F21" s="106" t="s">
        <v>168</v>
      </c>
      <c r="G21" s="107" t="s">
        <v>98</v>
      </c>
      <c r="H21" s="108">
        <v>100</v>
      </c>
      <c r="I21" s="108"/>
      <c r="J21" s="135"/>
      <c r="K21" s="141"/>
      <c r="L21" s="109"/>
      <c r="M21" s="110" t="s">
        <v>1</v>
      </c>
      <c r="N21" s="111" t="s">
        <v>34</v>
      </c>
      <c r="O21" s="102">
        <v>0</v>
      </c>
      <c r="P21" s="102">
        <f t="shared" ref="P21:P28" si="0">O21*H21</f>
        <v>0</v>
      </c>
      <c r="Q21" s="102">
        <v>0</v>
      </c>
      <c r="R21" s="102">
        <f t="shared" ref="R21:R28" si="1">Q21*H21</f>
        <v>0</v>
      </c>
      <c r="S21" s="102">
        <v>0</v>
      </c>
      <c r="T21" s="103">
        <f t="shared" ref="T21:T28" si="2">S21*H21</f>
        <v>0</v>
      </c>
      <c r="U21" s="113"/>
      <c r="V21" s="113"/>
      <c r="W21" s="118"/>
      <c r="X21" s="118"/>
      <c r="Y21" s="118"/>
      <c r="Z21" s="118"/>
      <c r="AA21" s="118"/>
      <c r="AB21" s="113"/>
      <c r="AC21" s="113"/>
      <c r="AD21" s="113"/>
      <c r="AE21" s="113"/>
    </row>
    <row r="22" spans="1:31" s="2" customFormat="1" ht="24.2" customHeight="1">
      <c r="A22" s="113"/>
      <c r="B22" s="94"/>
      <c r="C22" s="95">
        <v>2</v>
      </c>
      <c r="D22" s="95" t="s">
        <v>95</v>
      </c>
      <c r="E22" s="96" t="s">
        <v>142</v>
      </c>
      <c r="F22" s="97" t="s">
        <v>115</v>
      </c>
      <c r="G22" s="98" t="s">
        <v>98</v>
      </c>
      <c r="H22" s="99">
        <v>100</v>
      </c>
      <c r="I22" s="99"/>
      <c r="J22" s="136"/>
      <c r="K22" s="142"/>
      <c r="L22" s="23"/>
      <c r="M22" s="100" t="s">
        <v>1</v>
      </c>
      <c r="N22" s="101" t="s">
        <v>34</v>
      </c>
      <c r="O22" s="102">
        <v>0</v>
      </c>
      <c r="P22" s="102">
        <f t="shared" si="0"/>
        <v>0</v>
      </c>
      <c r="Q22" s="102">
        <v>0</v>
      </c>
      <c r="R22" s="102">
        <f t="shared" si="1"/>
        <v>0</v>
      </c>
      <c r="S22" s="102">
        <v>0</v>
      </c>
      <c r="T22" s="103">
        <f t="shared" si="2"/>
        <v>0</v>
      </c>
      <c r="U22" s="113"/>
      <c r="V22" s="113"/>
      <c r="W22" s="118"/>
      <c r="X22" s="118"/>
      <c r="Y22" s="118"/>
      <c r="Z22" s="118"/>
      <c r="AA22" s="118"/>
      <c r="AB22" s="113"/>
      <c r="AC22" s="113"/>
      <c r="AD22" s="113"/>
      <c r="AE22" s="113"/>
    </row>
    <row r="23" spans="1:31" s="2" customFormat="1" ht="15" customHeight="1">
      <c r="A23" s="137"/>
      <c r="B23" s="94"/>
      <c r="C23" s="104">
        <v>3</v>
      </c>
      <c r="D23" s="104" t="s">
        <v>97</v>
      </c>
      <c r="E23" s="105" t="s">
        <v>143</v>
      </c>
      <c r="F23" s="106" t="s">
        <v>169</v>
      </c>
      <c r="G23" s="107" t="s">
        <v>98</v>
      </c>
      <c r="H23" s="108">
        <v>30</v>
      </c>
      <c r="I23" s="108"/>
      <c r="J23" s="135"/>
      <c r="K23" s="141"/>
      <c r="L23" s="109"/>
      <c r="M23" s="110" t="s">
        <v>1</v>
      </c>
      <c r="N23" s="111" t="s">
        <v>34</v>
      </c>
      <c r="O23" s="102">
        <v>0</v>
      </c>
      <c r="P23" s="102">
        <f>O23*H23</f>
        <v>0</v>
      </c>
      <c r="Q23" s="102">
        <v>0</v>
      </c>
      <c r="R23" s="102">
        <f>Q23*H23</f>
        <v>0</v>
      </c>
      <c r="S23" s="102">
        <v>0</v>
      </c>
      <c r="T23" s="103">
        <f>S23*H23</f>
        <v>0</v>
      </c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</row>
    <row r="24" spans="1:31" s="2" customFormat="1" ht="15" customHeight="1">
      <c r="A24" s="137"/>
      <c r="B24" s="94"/>
      <c r="C24" s="95">
        <v>4</v>
      </c>
      <c r="D24" s="95" t="s">
        <v>95</v>
      </c>
      <c r="E24" s="96" t="s">
        <v>144</v>
      </c>
      <c r="F24" s="97" t="s">
        <v>170</v>
      </c>
      <c r="G24" s="98" t="s">
        <v>98</v>
      </c>
      <c r="H24" s="99">
        <v>30</v>
      </c>
      <c r="I24" s="99"/>
      <c r="J24" s="136"/>
      <c r="K24" s="142"/>
      <c r="L24" s="23"/>
      <c r="M24" s="100" t="s">
        <v>1</v>
      </c>
      <c r="N24" s="101" t="s">
        <v>34</v>
      </c>
      <c r="O24" s="102">
        <v>0</v>
      </c>
      <c r="P24" s="102">
        <f>O24*H24</f>
        <v>0</v>
      </c>
      <c r="Q24" s="102">
        <v>0</v>
      </c>
      <c r="R24" s="102">
        <f>Q24*H24</f>
        <v>0</v>
      </c>
      <c r="S24" s="102">
        <v>0</v>
      </c>
      <c r="T24" s="103">
        <f>S24*H24</f>
        <v>0</v>
      </c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</row>
    <row r="25" spans="1:31" s="2" customFormat="1" ht="15" customHeight="1">
      <c r="A25" s="113"/>
      <c r="B25" s="94"/>
      <c r="C25" s="104">
        <v>5</v>
      </c>
      <c r="D25" s="104" t="s">
        <v>97</v>
      </c>
      <c r="E25" s="105" t="s">
        <v>143</v>
      </c>
      <c r="F25" s="106" t="s">
        <v>124</v>
      </c>
      <c r="G25" s="107" t="s">
        <v>98</v>
      </c>
      <c r="H25" s="108">
        <v>150</v>
      </c>
      <c r="I25" s="108"/>
      <c r="J25" s="135"/>
      <c r="K25" s="141"/>
      <c r="L25" s="109"/>
      <c r="M25" s="110" t="s">
        <v>1</v>
      </c>
      <c r="N25" s="111" t="s">
        <v>34</v>
      </c>
      <c r="O25" s="102">
        <v>0</v>
      </c>
      <c r="P25" s="102">
        <f>O25*H25</f>
        <v>0</v>
      </c>
      <c r="Q25" s="102">
        <v>0</v>
      </c>
      <c r="R25" s="102">
        <f>Q25*H25</f>
        <v>0</v>
      </c>
      <c r="S25" s="102">
        <v>0</v>
      </c>
      <c r="T25" s="103">
        <f>S25*H25</f>
        <v>0</v>
      </c>
      <c r="U25" s="113"/>
      <c r="V25" s="113"/>
      <c r="W25" s="118"/>
      <c r="X25" s="118"/>
      <c r="Y25" s="118"/>
      <c r="Z25" s="118"/>
      <c r="AA25" s="118"/>
      <c r="AB25" s="113"/>
      <c r="AC25" s="113"/>
      <c r="AD25" s="113"/>
      <c r="AE25" s="113"/>
    </row>
    <row r="26" spans="1:31" s="2" customFormat="1" ht="15" customHeight="1">
      <c r="A26" s="113"/>
      <c r="B26" s="94"/>
      <c r="C26" s="95">
        <v>6</v>
      </c>
      <c r="D26" s="95" t="s">
        <v>95</v>
      </c>
      <c r="E26" s="96" t="s">
        <v>144</v>
      </c>
      <c r="F26" s="97" t="s">
        <v>123</v>
      </c>
      <c r="G26" s="98" t="s">
        <v>98</v>
      </c>
      <c r="H26" s="99">
        <v>150</v>
      </c>
      <c r="I26" s="99"/>
      <c r="J26" s="136"/>
      <c r="K26" s="142"/>
      <c r="L26" s="23"/>
      <c r="M26" s="100" t="s">
        <v>1</v>
      </c>
      <c r="N26" s="101" t="s">
        <v>34</v>
      </c>
      <c r="O26" s="102">
        <v>0</v>
      </c>
      <c r="P26" s="102">
        <f>O26*H26</f>
        <v>0</v>
      </c>
      <c r="Q26" s="102">
        <v>0</v>
      </c>
      <c r="R26" s="102">
        <f>Q26*H26</f>
        <v>0</v>
      </c>
      <c r="S26" s="102">
        <v>0</v>
      </c>
      <c r="T26" s="103">
        <f>S26*H26</f>
        <v>0</v>
      </c>
      <c r="U26" s="113"/>
      <c r="V26" s="113"/>
      <c r="W26" s="118"/>
      <c r="X26" s="118"/>
      <c r="Y26" s="118"/>
      <c r="Z26" s="118"/>
      <c r="AA26" s="118"/>
      <c r="AB26" s="113"/>
      <c r="AC26" s="113"/>
      <c r="AD26" s="113"/>
      <c r="AE26" s="113"/>
    </row>
    <row r="27" spans="1:31" s="2" customFormat="1" ht="15" customHeight="1">
      <c r="A27" s="113"/>
      <c r="B27" s="94"/>
      <c r="C27" s="104">
        <v>7</v>
      </c>
      <c r="D27" s="104" t="s">
        <v>97</v>
      </c>
      <c r="E27" s="105" t="s">
        <v>145</v>
      </c>
      <c r="F27" s="106" t="s">
        <v>125</v>
      </c>
      <c r="G27" s="107" t="s">
        <v>96</v>
      </c>
      <c r="H27" s="108">
        <v>150</v>
      </c>
      <c r="I27" s="108"/>
      <c r="J27" s="135"/>
      <c r="K27" s="141"/>
      <c r="L27" s="109"/>
      <c r="M27" s="110" t="s">
        <v>1</v>
      </c>
      <c r="N27" s="111" t="s">
        <v>34</v>
      </c>
      <c r="O27" s="102">
        <v>0</v>
      </c>
      <c r="P27" s="102">
        <f t="shared" si="0"/>
        <v>0</v>
      </c>
      <c r="Q27" s="102">
        <v>0</v>
      </c>
      <c r="R27" s="102">
        <f t="shared" si="1"/>
        <v>0</v>
      </c>
      <c r="S27" s="102">
        <v>0</v>
      </c>
      <c r="T27" s="103">
        <f t="shared" si="2"/>
        <v>0</v>
      </c>
      <c r="U27" s="113"/>
      <c r="V27" s="113"/>
      <c r="W27" s="118"/>
      <c r="X27" s="118"/>
      <c r="Y27" s="118"/>
      <c r="Z27" s="118"/>
      <c r="AA27" s="118"/>
      <c r="AB27" s="113"/>
      <c r="AC27" s="113"/>
      <c r="AD27" s="113"/>
      <c r="AE27" s="113"/>
    </row>
    <row r="28" spans="1:31" s="2" customFormat="1" ht="15" customHeight="1">
      <c r="A28" s="113"/>
      <c r="B28" s="94"/>
      <c r="C28" s="95">
        <v>8</v>
      </c>
      <c r="D28" s="95" t="s">
        <v>95</v>
      </c>
      <c r="E28" s="96" t="s">
        <v>146</v>
      </c>
      <c r="F28" s="97" t="s">
        <v>126</v>
      </c>
      <c r="G28" s="107" t="s">
        <v>96</v>
      </c>
      <c r="H28" s="99">
        <v>150</v>
      </c>
      <c r="I28" s="99"/>
      <c r="J28" s="136"/>
      <c r="K28" s="142"/>
      <c r="L28" s="23"/>
      <c r="M28" s="100" t="s">
        <v>1</v>
      </c>
      <c r="N28" s="101" t="s">
        <v>34</v>
      </c>
      <c r="O28" s="102">
        <v>0</v>
      </c>
      <c r="P28" s="102">
        <f t="shared" si="0"/>
        <v>0</v>
      </c>
      <c r="Q28" s="102">
        <v>0</v>
      </c>
      <c r="R28" s="102">
        <f t="shared" si="1"/>
        <v>0</v>
      </c>
      <c r="S28" s="102">
        <v>0</v>
      </c>
      <c r="T28" s="103">
        <f t="shared" si="2"/>
        <v>0</v>
      </c>
      <c r="U28" s="113"/>
      <c r="V28" s="113"/>
      <c r="W28" s="118"/>
      <c r="X28" s="118"/>
      <c r="Y28" s="118"/>
      <c r="Z28" s="118"/>
      <c r="AA28" s="118"/>
      <c r="AB28" s="113"/>
      <c r="AC28" s="113"/>
      <c r="AD28" s="113"/>
      <c r="AE28" s="113"/>
    </row>
    <row r="29" spans="1:31" s="9" customFormat="1" ht="22.9" customHeight="1">
      <c r="B29" s="89"/>
      <c r="C29" s="91"/>
      <c r="D29" s="144" t="s">
        <v>67</v>
      </c>
      <c r="E29" s="146" t="s">
        <v>104</v>
      </c>
      <c r="F29" s="146" t="s">
        <v>106</v>
      </c>
      <c r="G29" s="91"/>
      <c r="H29" s="91"/>
      <c r="I29" s="91"/>
      <c r="J29" s="134"/>
      <c r="L29" s="89"/>
      <c r="M29" s="90"/>
      <c r="N29" s="91"/>
      <c r="O29" s="91"/>
      <c r="P29" s="92">
        <f>SUM(P35:P42)</f>
        <v>0</v>
      </c>
      <c r="Q29" s="91"/>
      <c r="R29" s="92">
        <f>SUM(R35:R42)</f>
        <v>0</v>
      </c>
      <c r="S29" s="91"/>
      <c r="T29" s="93">
        <f>SUM(T35:T42)</f>
        <v>0</v>
      </c>
    </row>
    <row r="30" spans="1:31" s="2" customFormat="1" ht="14.45" customHeight="1">
      <c r="A30" s="113"/>
      <c r="B30" s="94"/>
      <c r="C30" s="104">
        <v>9</v>
      </c>
      <c r="D30" s="104" t="s">
        <v>97</v>
      </c>
      <c r="E30" s="105" t="s">
        <v>147</v>
      </c>
      <c r="F30" s="106" t="s">
        <v>116</v>
      </c>
      <c r="G30" s="107" t="s">
        <v>96</v>
      </c>
      <c r="H30" s="108">
        <v>128</v>
      </c>
      <c r="I30" s="108"/>
      <c r="J30" s="135"/>
      <c r="K30" s="141"/>
      <c r="L30" s="109"/>
      <c r="M30" s="110" t="s">
        <v>1</v>
      </c>
      <c r="N30" s="111" t="s">
        <v>34</v>
      </c>
      <c r="O30" s="102">
        <v>0</v>
      </c>
      <c r="P30" s="102">
        <f>O30*H30</f>
        <v>0</v>
      </c>
      <c r="Q30" s="102">
        <v>0</v>
      </c>
      <c r="R30" s="102">
        <f>Q30*H30</f>
        <v>0</v>
      </c>
      <c r="S30" s="102">
        <v>0</v>
      </c>
      <c r="T30" s="103">
        <f>S30*H30</f>
        <v>0</v>
      </c>
      <c r="U30" s="113"/>
      <c r="V30" s="113"/>
      <c r="W30" s="118"/>
      <c r="X30" s="118"/>
      <c r="Y30" s="118"/>
      <c r="Z30" s="118"/>
      <c r="AA30" s="118"/>
      <c r="AB30" s="113"/>
      <c r="AC30" s="113"/>
      <c r="AD30" s="113"/>
      <c r="AE30" s="113"/>
    </row>
    <row r="31" spans="1:31" s="2" customFormat="1" ht="14.45" customHeight="1">
      <c r="A31" s="113"/>
      <c r="B31" s="94"/>
      <c r="C31" s="95">
        <v>10</v>
      </c>
      <c r="D31" s="95" t="s">
        <v>95</v>
      </c>
      <c r="E31" s="96" t="s">
        <v>148</v>
      </c>
      <c r="F31" s="97" t="s">
        <v>118</v>
      </c>
      <c r="G31" s="98" t="s">
        <v>96</v>
      </c>
      <c r="H31" s="99">
        <v>128</v>
      </c>
      <c r="I31" s="99"/>
      <c r="J31" s="136"/>
      <c r="K31" s="142"/>
      <c r="L31" s="23"/>
      <c r="M31" s="100" t="s">
        <v>1</v>
      </c>
      <c r="N31" s="101" t="s">
        <v>34</v>
      </c>
      <c r="O31" s="102">
        <v>0</v>
      </c>
      <c r="P31" s="102">
        <f>O31*H31</f>
        <v>0</v>
      </c>
      <c r="Q31" s="102">
        <v>0</v>
      </c>
      <c r="R31" s="102">
        <f>Q31*H31</f>
        <v>0</v>
      </c>
      <c r="S31" s="102">
        <v>0</v>
      </c>
      <c r="T31" s="103">
        <f>S31*H31</f>
        <v>0</v>
      </c>
      <c r="U31" s="113"/>
      <c r="V31" s="113"/>
      <c r="W31" s="118"/>
      <c r="X31" s="118"/>
      <c r="Y31" s="118"/>
      <c r="Z31" s="118"/>
      <c r="AA31" s="118"/>
      <c r="AB31" s="113"/>
      <c r="AC31" s="113"/>
      <c r="AD31" s="113"/>
      <c r="AE31" s="113"/>
    </row>
    <row r="32" spans="1:31" s="2" customFormat="1" ht="14.45" customHeight="1">
      <c r="A32" s="113"/>
      <c r="B32" s="94"/>
      <c r="C32" s="104">
        <v>11</v>
      </c>
      <c r="D32" s="104" t="s">
        <v>97</v>
      </c>
      <c r="E32" s="105" t="s">
        <v>149</v>
      </c>
      <c r="F32" s="106" t="s">
        <v>117</v>
      </c>
      <c r="G32" s="107" t="s">
        <v>96</v>
      </c>
      <c r="H32" s="108">
        <v>21</v>
      </c>
      <c r="I32" s="108"/>
      <c r="J32" s="135"/>
      <c r="K32" s="141"/>
      <c r="L32" s="109"/>
      <c r="M32" s="110"/>
      <c r="N32" s="111"/>
      <c r="O32" s="102"/>
      <c r="P32" s="102"/>
      <c r="Q32" s="102"/>
      <c r="R32" s="102"/>
      <c r="S32" s="102"/>
      <c r="T32" s="103"/>
      <c r="U32" s="113"/>
      <c r="V32" s="113"/>
      <c r="W32" s="118"/>
      <c r="X32" s="118"/>
      <c r="Y32" s="118"/>
      <c r="Z32" s="118"/>
      <c r="AA32" s="118"/>
      <c r="AB32" s="113"/>
      <c r="AC32" s="113"/>
      <c r="AD32" s="113"/>
      <c r="AE32" s="113"/>
    </row>
    <row r="33" spans="1:31" s="2" customFormat="1" ht="14.45" customHeight="1">
      <c r="A33" s="113"/>
      <c r="B33" s="94"/>
      <c r="C33" s="95">
        <v>12</v>
      </c>
      <c r="D33" s="95" t="s">
        <v>95</v>
      </c>
      <c r="E33" s="96" t="s">
        <v>150</v>
      </c>
      <c r="F33" s="97" t="s">
        <v>119</v>
      </c>
      <c r="G33" s="98" t="s">
        <v>96</v>
      </c>
      <c r="H33" s="99">
        <v>21</v>
      </c>
      <c r="I33" s="99"/>
      <c r="J33" s="136"/>
      <c r="K33" s="142"/>
      <c r="L33" s="23"/>
      <c r="M33" s="100" t="s">
        <v>1</v>
      </c>
      <c r="N33" s="101" t="s">
        <v>34</v>
      </c>
      <c r="O33" s="102">
        <v>0</v>
      </c>
      <c r="P33" s="102">
        <f t="shared" ref="P33:P42" si="3">O33*H33</f>
        <v>0</v>
      </c>
      <c r="Q33" s="102">
        <v>0</v>
      </c>
      <c r="R33" s="102">
        <f t="shared" ref="R33:R42" si="4">Q33*H33</f>
        <v>0</v>
      </c>
      <c r="S33" s="102">
        <v>0</v>
      </c>
      <c r="T33" s="103">
        <f t="shared" ref="T33:T42" si="5">S33*H33</f>
        <v>0</v>
      </c>
      <c r="U33" s="113"/>
      <c r="V33" s="113"/>
      <c r="W33" s="118"/>
      <c r="X33" s="118"/>
      <c r="Y33" s="118"/>
      <c r="Z33" s="118"/>
      <c r="AA33" s="118"/>
      <c r="AB33" s="113"/>
      <c r="AC33" s="113"/>
      <c r="AD33" s="113"/>
      <c r="AE33" s="113"/>
    </row>
    <row r="34" spans="1:31" s="2" customFormat="1" ht="14.45" customHeight="1">
      <c r="A34" s="118"/>
      <c r="B34" s="94"/>
      <c r="C34" s="95">
        <v>13</v>
      </c>
      <c r="D34" s="95" t="s">
        <v>95</v>
      </c>
      <c r="E34" s="96" t="s">
        <v>151</v>
      </c>
      <c r="F34" s="97" t="s">
        <v>129</v>
      </c>
      <c r="G34" s="98" t="s">
        <v>96</v>
      </c>
      <c r="H34" s="99">
        <f>H37</f>
        <v>277</v>
      </c>
      <c r="I34" s="99"/>
      <c r="J34" s="136"/>
      <c r="K34" s="142"/>
      <c r="L34" s="23"/>
      <c r="M34" s="100"/>
      <c r="N34" s="101"/>
      <c r="O34" s="102"/>
      <c r="P34" s="102"/>
      <c r="Q34" s="102"/>
      <c r="R34" s="102"/>
      <c r="S34" s="102"/>
      <c r="T34" s="103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</row>
    <row r="35" spans="1:31" s="2" customFormat="1" ht="14.45" customHeight="1">
      <c r="A35" s="113"/>
      <c r="B35" s="94"/>
      <c r="C35" s="104">
        <v>14</v>
      </c>
      <c r="D35" s="104" t="s">
        <v>97</v>
      </c>
      <c r="E35" s="105" t="s">
        <v>152</v>
      </c>
      <c r="F35" s="106" t="s">
        <v>128</v>
      </c>
      <c r="G35" s="107" t="s">
        <v>98</v>
      </c>
      <c r="H35" s="108">
        <v>7300</v>
      </c>
      <c r="I35" s="108"/>
      <c r="J35" s="135"/>
      <c r="K35" s="141"/>
      <c r="L35" s="109"/>
      <c r="M35" s="110" t="s">
        <v>1</v>
      </c>
      <c r="N35" s="111" t="s">
        <v>34</v>
      </c>
      <c r="O35" s="102">
        <v>0</v>
      </c>
      <c r="P35" s="102">
        <f t="shared" si="3"/>
        <v>0</v>
      </c>
      <c r="Q35" s="102">
        <v>0</v>
      </c>
      <c r="R35" s="102">
        <f t="shared" si="4"/>
        <v>0</v>
      </c>
      <c r="S35" s="102">
        <v>0</v>
      </c>
      <c r="T35" s="103">
        <f t="shared" si="5"/>
        <v>0</v>
      </c>
      <c r="U35" s="113"/>
      <c r="V35" s="113"/>
      <c r="W35" s="118"/>
      <c r="X35" s="118"/>
      <c r="Y35" s="118"/>
      <c r="Z35" s="118"/>
      <c r="AA35" s="118"/>
      <c r="AB35" s="113"/>
      <c r="AC35" s="113"/>
      <c r="AD35" s="113"/>
      <c r="AE35" s="113"/>
    </row>
    <row r="36" spans="1:31" s="2" customFormat="1" ht="14.45" customHeight="1">
      <c r="A36" s="113"/>
      <c r="B36" s="94"/>
      <c r="C36" s="95">
        <v>15</v>
      </c>
      <c r="D36" s="95" t="s">
        <v>95</v>
      </c>
      <c r="E36" s="96" t="s">
        <v>153</v>
      </c>
      <c r="F36" s="97" t="s">
        <v>120</v>
      </c>
      <c r="G36" s="98" t="s">
        <v>98</v>
      </c>
      <c r="H36" s="99">
        <v>7300</v>
      </c>
      <c r="I36" s="99"/>
      <c r="J36" s="136"/>
      <c r="K36" s="142"/>
      <c r="L36" s="23"/>
      <c r="M36" s="100" t="s">
        <v>1</v>
      </c>
      <c r="N36" s="101" t="s">
        <v>34</v>
      </c>
      <c r="O36" s="102">
        <v>0</v>
      </c>
      <c r="P36" s="102">
        <f t="shared" si="3"/>
        <v>0</v>
      </c>
      <c r="Q36" s="102">
        <v>0</v>
      </c>
      <c r="R36" s="102">
        <f t="shared" si="4"/>
        <v>0</v>
      </c>
      <c r="S36" s="102">
        <v>0</v>
      </c>
      <c r="T36" s="103">
        <f t="shared" si="5"/>
        <v>0</v>
      </c>
      <c r="U36" s="113"/>
      <c r="V36" s="113"/>
      <c r="W36" s="118"/>
      <c r="X36" s="118"/>
      <c r="Y36" s="118"/>
      <c r="Z36" s="118"/>
      <c r="AA36" s="118"/>
      <c r="AB36" s="113"/>
      <c r="AC36" s="113"/>
      <c r="AD36" s="113"/>
      <c r="AE36" s="113"/>
    </row>
    <row r="37" spans="1:31" s="2" customFormat="1" ht="14.45" customHeight="1">
      <c r="A37" s="113"/>
      <c r="B37" s="94"/>
      <c r="C37" s="95">
        <v>16</v>
      </c>
      <c r="D37" s="95" t="s">
        <v>95</v>
      </c>
      <c r="E37" s="96" t="s">
        <v>154</v>
      </c>
      <c r="F37" s="97" t="s">
        <v>107</v>
      </c>
      <c r="G37" s="98" t="s">
        <v>96</v>
      </c>
      <c r="H37" s="99">
        <f>H30*2+H32</f>
        <v>277</v>
      </c>
      <c r="I37" s="99"/>
      <c r="J37" s="136"/>
      <c r="K37" s="142"/>
      <c r="L37" s="23"/>
      <c r="M37" s="100" t="s">
        <v>1</v>
      </c>
      <c r="N37" s="101" t="s">
        <v>34</v>
      </c>
      <c r="O37" s="102">
        <v>0</v>
      </c>
      <c r="P37" s="102">
        <f t="shared" si="3"/>
        <v>0</v>
      </c>
      <c r="Q37" s="102">
        <v>0</v>
      </c>
      <c r="R37" s="102">
        <f t="shared" si="4"/>
        <v>0</v>
      </c>
      <c r="S37" s="102">
        <v>0</v>
      </c>
      <c r="T37" s="103">
        <f t="shared" si="5"/>
        <v>0</v>
      </c>
      <c r="U37" s="113"/>
      <c r="V37" s="113"/>
      <c r="W37" s="118"/>
      <c r="X37" s="118"/>
      <c r="Y37" s="118"/>
      <c r="Z37" s="118"/>
      <c r="AA37" s="118"/>
      <c r="AB37" s="113"/>
      <c r="AC37" s="113"/>
      <c r="AD37" s="113"/>
      <c r="AE37" s="113"/>
    </row>
    <row r="38" spans="1:31" s="2" customFormat="1" ht="24.2" customHeight="1">
      <c r="A38" s="137"/>
      <c r="B38" s="94"/>
      <c r="C38" s="104">
        <v>17</v>
      </c>
      <c r="D38" s="104" t="s">
        <v>97</v>
      </c>
      <c r="E38" s="159" t="s">
        <v>155</v>
      </c>
      <c r="F38" s="106" t="s">
        <v>132</v>
      </c>
      <c r="G38" s="107" t="s">
        <v>98</v>
      </c>
      <c r="H38" s="108">
        <v>220</v>
      </c>
      <c r="I38" s="108"/>
      <c r="J38" s="135"/>
      <c r="K38" s="141"/>
      <c r="L38" s="109"/>
      <c r="M38" s="110"/>
      <c r="N38" s="111"/>
      <c r="O38" s="102"/>
      <c r="P38" s="102"/>
      <c r="Q38" s="102"/>
      <c r="R38" s="102"/>
      <c r="S38" s="102"/>
      <c r="T38" s="103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</row>
    <row r="39" spans="1:31" s="2" customFormat="1" ht="14.45" customHeight="1">
      <c r="A39" s="137"/>
      <c r="B39" s="94"/>
      <c r="C39" s="95">
        <v>18</v>
      </c>
      <c r="D39" s="95" t="s">
        <v>95</v>
      </c>
      <c r="E39" s="147" t="s">
        <v>158</v>
      </c>
      <c r="F39" s="97" t="s">
        <v>133</v>
      </c>
      <c r="G39" s="98" t="s">
        <v>98</v>
      </c>
      <c r="H39" s="99">
        <v>220</v>
      </c>
      <c r="I39" s="99"/>
      <c r="J39" s="136"/>
      <c r="K39" s="142"/>
      <c r="L39" s="23"/>
      <c r="M39" s="100"/>
      <c r="N39" s="101"/>
      <c r="O39" s="102"/>
      <c r="P39" s="102"/>
      <c r="Q39" s="102"/>
      <c r="R39" s="102"/>
      <c r="S39" s="102"/>
      <c r="T39" s="103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</row>
    <row r="40" spans="1:31" s="2" customFormat="1" ht="14.45" customHeight="1">
      <c r="A40" s="137"/>
      <c r="B40" s="94"/>
      <c r="C40" s="95">
        <v>19</v>
      </c>
      <c r="D40" s="95" t="s">
        <v>95</v>
      </c>
      <c r="E40" s="147" t="s">
        <v>159</v>
      </c>
      <c r="F40" s="97" t="s">
        <v>134</v>
      </c>
      <c r="G40" s="98" t="s">
        <v>96</v>
      </c>
      <c r="H40" s="99">
        <v>56</v>
      </c>
      <c r="I40" s="99"/>
      <c r="J40" s="136"/>
      <c r="K40" s="142"/>
      <c r="L40" s="23"/>
      <c r="M40" s="100"/>
      <c r="N40" s="101"/>
      <c r="O40" s="102"/>
      <c r="P40" s="102"/>
      <c r="Q40" s="102"/>
      <c r="R40" s="102"/>
      <c r="S40" s="102"/>
      <c r="T40" s="103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</row>
    <row r="41" spans="1:31" s="2" customFormat="1" ht="14.45" customHeight="1">
      <c r="A41" s="137"/>
      <c r="B41" s="94"/>
      <c r="C41" s="95">
        <v>20</v>
      </c>
      <c r="D41" s="95" t="s">
        <v>95</v>
      </c>
      <c r="E41" s="147" t="s">
        <v>156</v>
      </c>
      <c r="F41" s="97" t="s">
        <v>135</v>
      </c>
      <c r="G41" s="98" t="s">
        <v>96</v>
      </c>
      <c r="H41" s="99">
        <v>28</v>
      </c>
      <c r="I41" s="99"/>
      <c r="J41" s="136"/>
      <c r="K41" s="142"/>
      <c r="L41" s="23"/>
      <c r="M41" s="100"/>
      <c r="N41" s="101"/>
      <c r="O41" s="102"/>
      <c r="P41" s="102"/>
      <c r="Q41" s="102"/>
      <c r="R41" s="102"/>
      <c r="S41" s="102"/>
      <c r="T41" s="103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</row>
    <row r="42" spans="1:31" s="2" customFormat="1" ht="14.45" customHeight="1">
      <c r="A42" s="113"/>
      <c r="B42" s="94"/>
      <c r="C42" s="104">
        <v>21</v>
      </c>
      <c r="D42" s="104" t="s">
        <v>97</v>
      </c>
      <c r="E42" s="159" t="s">
        <v>157</v>
      </c>
      <c r="F42" s="106" t="s">
        <v>102</v>
      </c>
      <c r="G42" s="107" t="s">
        <v>103</v>
      </c>
      <c r="H42" s="108">
        <v>1</v>
      </c>
      <c r="I42" s="108"/>
      <c r="J42" s="135"/>
      <c r="K42" s="141"/>
      <c r="L42" s="109"/>
      <c r="M42" s="110" t="s">
        <v>1</v>
      </c>
      <c r="N42" s="111" t="s">
        <v>34</v>
      </c>
      <c r="O42" s="102">
        <v>0</v>
      </c>
      <c r="P42" s="102">
        <f t="shared" si="3"/>
        <v>0</v>
      </c>
      <c r="Q42" s="102">
        <v>0</v>
      </c>
      <c r="R42" s="102">
        <f t="shared" si="4"/>
        <v>0</v>
      </c>
      <c r="S42" s="102">
        <v>0</v>
      </c>
      <c r="T42" s="103">
        <f t="shared" si="5"/>
        <v>0</v>
      </c>
      <c r="U42" s="113"/>
      <c r="V42" s="113"/>
      <c r="W42" s="118"/>
      <c r="X42" s="118"/>
      <c r="Y42" s="118"/>
      <c r="Z42" s="118"/>
      <c r="AA42" s="118"/>
      <c r="AB42" s="113"/>
      <c r="AC42" s="113"/>
      <c r="AD42" s="113"/>
      <c r="AE42" s="113"/>
    </row>
    <row r="43" spans="1:31" s="9" customFormat="1" ht="22.9" customHeight="1">
      <c r="B43" s="89"/>
      <c r="C43" s="91"/>
      <c r="D43" s="144" t="s">
        <v>67</v>
      </c>
      <c r="E43" s="146" t="s">
        <v>105</v>
      </c>
      <c r="F43" s="146" t="s">
        <v>121</v>
      </c>
      <c r="G43" s="91"/>
      <c r="H43" s="91"/>
      <c r="I43" s="91"/>
      <c r="J43" s="134"/>
      <c r="L43" s="89"/>
      <c r="M43" s="90"/>
      <c r="N43" s="91"/>
      <c r="O43" s="91"/>
      <c r="P43" s="92">
        <f>SUM(P44:P49)</f>
        <v>0</v>
      </c>
      <c r="Q43" s="91"/>
      <c r="R43" s="92">
        <f>SUM(R44:R49)</f>
        <v>0</v>
      </c>
      <c r="S43" s="91"/>
      <c r="T43" s="93">
        <f>SUM(T44:T49)</f>
        <v>0</v>
      </c>
    </row>
    <row r="44" spans="1:31" s="2" customFormat="1" ht="14.45" customHeight="1">
      <c r="A44" s="113"/>
      <c r="B44" s="94"/>
      <c r="C44" s="104">
        <v>22</v>
      </c>
      <c r="D44" s="104" t="s">
        <v>97</v>
      </c>
      <c r="E44" s="159" t="s">
        <v>160</v>
      </c>
      <c r="F44" s="106" t="s">
        <v>130</v>
      </c>
      <c r="G44" s="107" t="s">
        <v>96</v>
      </c>
      <c r="H44" s="108">
        <v>1</v>
      </c>
      <c r="I44" s="108"/>
      <c r="J44" s="135"/>
      <c r="K44" s="141"/>
      <c r="L44" s="109"/>
      <c r="M44" s="110" t="s">
        <v>1</v>
      </c>
      <c r="N44" s="111" t="s">
        <v>34</v>
      </c>
      <c r="O44" s="102">
        <v>0</v>
      </c>
      <c r="P44" s="102">
        <f t="shared" ref="P44:P47" si="6">O44*H44</f>
        <v>0</v>
      </c>
      <c r="Q44" s="102">
        <v>0</v>
      </c>
      <c r="R44" s="102">
        <f t="shared" ref="R44:R47" si="7">Q44*H44</f>
        <v>0</v>
      </c>
      <c r="S44" s="102">
        <v>0</v>
      </c>
      <c r="T44" s="103">
        <f t="shared" ref="T44:T47" si="8">S44*H44</f>
        <v>0</v>
      </c>
      <c r="U44" s="113"/>
      <c r="V44" s="113"/>
      <c r="W44" s="118"/>
      <c r="X44" s="118"/>
      <c r="Y44" s="118"/>
      <c r="Z44" s="118"/>
      <c r="AA44" s="118"/>
      <c r="AB44" s="113"/>
      <c r="AC44" s="113"/>
      <c r="AD44" s="113"/>
      <c r="AE44" s="113"/>
    </row>
    <row r="45" spans="1:31" s="2" customFormat="1" ht="14.45" customHeight="1">
      <c r="A45" s="121"/>
      <c r="B45" s="94"/>
      <c r="C45" s="104">
        <v>23</v>
      </c>
      <c r="D45" s="104" t="s">
        <v>97</v>
      </c>
      <c r="E45" s="159" t="s">
        <v>161</v>
      </c>
      <c r="F45" s="106" t="s">
        <v>137</v>
      </c>
      <c r="G45" s="107" t="s">
        <v>96</v>
      </c>
      <c r="H45" s="108">
        <v>1</v>
      </c>
      <c r="I45" s="108"/>
      <c r="J45" s="135"/>
      <c r="K45" s="141"/>
      <c r="L45" s="109"/>
      <c r="M45" s="110"/>
      <c r="N45" s="111"/>
      <c r="O45" s="102"/>
      <c r="P45" s="102"/>
      <c r="Q45" s="102"/>
      <c r="R45" s="102"/>
      <c r="S45" s="102"/>
      <c r="T45" s="103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2" customFormat="1" ht="14.45" customHeight="1">
      <c r="A46" s="121"/>
      <c r="B46" s="94"/>
      <c r="C46" s="104">
        <v>24</v>
      </c>
      <c r="D46" s="104" t="s">
        <v>97</v>
      </c>
      <c r="E46" s="159" t="s">
        <v>164</v>
      </c>
      <c r="F46" s="106" t="s">
        <v>138</v>
      </c>
      <c r="G46" s="107" t="s">
        <v>96</v>
      </c>
      <c r="H46" s="108">
        <v>1</v>
      </c>
      <c r="I46" s="108"/>
      <c r="J46" s="135"/>
      <c r="K46" s="141"/>
      <c r="L46" s="109"/>
      <c r="M46" s="110"/>
      <c r="N46" s="111"/>
      <c r="O46" s="102"/>
      <c r="P46" s="102"/>
      <c r="Q46" s="102"/>
      <c r="R46" s="102"/>
      <c r="S46" s="102"/>
      <c r="T46" s="103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2" customFormat="1" ht="24.2" customHeight="1">
      <c r="A47" s="121"/>
      <c r="B47" s="94"/>
      <c r="C47" s="104">
        <v>25</v>
      </c>
      <c r="D47" s="104" t="s">
        <v>97</v>
      </c>
      <c r="E47" s="159" t="s">
        <v>165</v>
      </c>
      <c r="F47" s="106" t="s">
        <v>139</v>
      </c>
      <c r="G47" s="107" t="s">
        <v>96</v>
      </c>
      <c r="H47" s="108">
        <v>5</v>
      </c>
      <c r="I47" s="108"/>
      <c r="J47" s="135"/>
      <c r="K47" s="142"/>
      <c r="L47" s="23"/>
      <c r="M47" s="100" t="s">
        <v>1</v>
      </c>
      <c r="N47" s="101" t="s">
        <v>34</v>
      </c>
      <c r="O47" s="102">
        <v>0</v>
      </c>
      <c r="P47" s="102">
        <f t="shared" si="6"/>
        <v>0</v>
      </c>
      <c r="Q47" s="102">
        <v>0</v>
      </c>
      <c r="R47" s="102">
        <f t="shared" si="7"/>
        <v>0</v>
      </c>
      <c r="S47" s="102">
        <v>0</v>
      </c>
      <c r="T47" s="103">
        <f t="shared" si="8"/>
        <v>0</v>
      </c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2" customFormat="1" ht="14.45" customHeight="1">
      <c r="A48" s="113"/>
      <c r="B48" s="94"/>
      <c r="C48" s="95">
        <v>26</v>
      </c>
      <c r="D48" s="95" t="s">
        <v>95</v>
      </c>
      <c r="E48" s="147" t="s">
        <v>166</v>
      </c>
      <c r="F48" s="97" t="s">
        <v>127</v>
      </c>
      <c r="G48" s="98" t="s">
        <v>96</v>
      </c>
      <c r="H48" s="99">
        <v>8</v>
      </c>
      <c r="I48" s="99"/>
      <c r="J48" s="136"/>
      <c r="K48" s="141"/>
      <c r="L48" s="109"/>
      <c r="M48" s="110"/>
      <c r="N48" s="111"/>
      <c r="O48" s="102"/>
      <c r="P48" s="102"/>
      <c r="Q48" s="102"/>
      <c r="R48" s="102"/>
      <c r="S48" s="102"/>
      <c r="T48" s="103"/>
      <c r="U48" s="113"/>
      <c r="V48" s="113"/>
      <c r="W48" s="118"/>
      <c r="X48" s="118"/>
      <c r="Y48" s="118"/>
      <c r="Z48" s="118"/>
      <c r="AA48" s="118"/>
      <c r="AB48" s="113"/>
      <c r="AC48" s="113"/>
      <c r="AD48" s="113"/>
      <c r="AE48" s="113"/>
    </row>
    <row r="49" spans="1:31" s="2" customFormat="1" ht="14.45" customHeight="1">
      <c r="A49" s="113"/>
      <c r="B49" s="94"/>
      <c r="C49" s="95">
        <v>27</v>
      </c>
      <c r="D49" s="95" t="s">
        <v>95</v>
      </c>
      <c r="E49" s="147" t="s">
        <v>167</v>
      </c>
      <c r="F49" s="97" t="s">
        <v>140</v>
      </c>
      <c r="G49" s="98" t="s">
        <v>96</v>
      </c>
      <c r="H49" s="99">
        <v>8</v>
      </c>
      <c r="I49" s="99"/>
      <c r="J49" s="136"/>
      <c r="K49" s="141"/>
      <c r="L49" s="109"/>
      <c r="M49" s="110"/>
      <c r="N49" s="111"/>
      <c r="O49" s="102"/>
      <c r="P49" s="102"/>
      <c r="Q49" s="102"/>
      <c r="R49" s="102"/>
      <c r="S49" s="102"/>
      <c r="T49" s="103"/>
      <c r="U49" s="113"/>
      <c r="V49" s="113"/>
      <c r="W49" s="118"/>
      <c r="X49" s="118"/>
      <c r="Y49" s="118"/>
      <c r="Z49" s="118"/>
      <c r="AA49" s="118"/>
      <c r="AB49" s="113"/>
      <c r="AC49" s="113"/>
      <c r="AD49" s="113"/>
      <c r="AE49" s="113"/>
    </row>
    <row r="50" spans="1:31" s="9" customFormat="1" ht="25.9" customHeight="1">
      <c r="B50" s="89"/>
      <c r="C50" s="91"/>
      <c r="D50" s="144" t="s">
        <v>67</v>
      </c>
      <c r="E50" s="146" t="s">
        <v>109</v>
      </c>
      <c r="F50" s="146" t="s">
        <v>110</v>
      </c>
      <c r="G50" s="91"/>
      <c r="H50" s="91"/>
      <c r="I50" s="91"/>
      <c r="J50" s="134"/>
      <c r="L50" s="89"/>
      <c r="M50" s="90"/>
      <c r="N50" s="91"/>
      <c r="O50" s="91"/>
      <c r="P50" s="92">
        <f>SUM(P51:P51)</f>
        <v>0</v>
      </c>
      <c r="Q50" s="91"/>
      <c r="R50" s="92">
        <f>SUM(R51:R51)</f>
        <v>0</v>
      </c>
      <c r="S50" s="91"/>
      <c r="T50" s="93">
        <f>SUM(T51:T51)</f>
        <v>0</v>
      </c>
    </row>
    <row r="51" spans="1:31" s="2" customFormat="1" ht="14.45" customHeight="1">
      <c r="A51" s="121"/>
      <c r="B51" s="94"/>
      <c r="C51" s="95">
        <v>28</v>
      </c>
      <c r="D51" s="95" t="s">
        <v>95</v>
      </c>
      <c r="E51" s="96" t="s">
        <v>112</v>
      </c>
      <c r="F51" s="157" t="s">
        <v>163</v>
      </c>
      <c r="G51" s="98" t="s">
        <v>108</v>
      </c>
      <c r="H51" s="99">
        <v>32</v>
      </c>
      <c r="I51" s="99"/>
      <c r="J51" s="136"/>
      <c r="K51" s="142"/>
      <c r="L51" s="23"/>
      <c r="M51" s="100" t="s">
        <v>1</v>
      </c>
      <c r="N51" s="101" t="s">
        <v>34</v>
      </c>
      <c r="O51" s="102">
        <v>0</v>
      </c>
      <c r="P51" s="102">
        <f t="shared" ref="P51" si="9">O51*H51</f>
        <v>0</v>
      </c>
      <c r="Q51" s="102">
        <v>0</v>
      </c>
      <c r="R51" s="102">
        <f t="shared" ref="R51" si="10">Q51*H51</f>
        <v>0</v>
      </c>
      <c r="S51" s="102">
        <v>0</v>
      </c>
      <c r="T51" s="103">
        <f t="shared" ref="T51" si="11">S51*H51</f>
        <v>0</v>
      </c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31" s="2" customFormat="1" ht="8.1" customHeight="1">
      <c r="A52" s="137"/>
      <c r="B52" s="94"/>
      <c r="C52" s="148"/>
      <c r="D52" s="148"/>
      <c r="E52" s="149"/>
      <c r="F52" s="158"/>
      <c r="G52" s="150"/>
      <c r="H52" s="151"/>
      <c r="I52" s="151"/>
      <c r="J52" s="152"/>
      <c r="K52" s="153"/>
      <c r="L52" s="23"/>
      <c r="M52" s="154"/>
      <c r="N52" s="101"/>
      <c r="O52" s="102"/>
      <c r="P52" s="102"/>
      <c r="Q52" s="102"/>
      <c r="R52" s="102"/>
      <c r="S52" s="102"/>
      <c r="T52" s="102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</row>
    <row r="53" spans="1:31" s="2" customFormat="1" ht="14.45" customHeight="1">
      <c r="A53" s="137"/>
      <c r="B53" s="94"/>
      <c r="C53" s="155" t="s">
        <v>27</v>
      </c>
      <c r="D53" s="148"/>
      <c r="E53" s="149"/>
      <c r="F53" s="156" t="s">
        <v>162</v>
      </c>
      <c r="G53" s="150"/>
      <c r="H53" s="151"/>
      <c r="I53" s="151"/>
      <c r="J53" s="152"/>
      <c r="K53" s="153"/>
      <c r="L53" s="23"/>
      <c r="M53" s="154"/>
      <c r="N53" s="101"/>
      <c r="O53" s="102"/>
      <c r="P53" s="102"/>
      <c r="Q53" s="102"/>
      <c r="R53" s="102"/>
      <c r="S53" s="102"/>
      <c r="T53" s="102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</row>
    <row r="54" spans="1:31" s="2" customFormat="1" ht="6.95" customHeight="1">
      <c r="A54" s="113"/>
      <c r="B54" s="36"/>
      <c r="C54" s="37"/>
      <c r="D54" s="37"/>
      <c r="E54" s="37"/>
      <c r="F54" s="37"/>
      <c r="G54" s="37"/>
      <c r="H54" s="37"/>
      <c r="I54" s="37"/>
      <c r="J54" s="127"/>
      <c r="K54" s="37"/>
      <c r="L54" s="23"/>
      <c r="M54" s="113"/>
      <c r="O54" s="113"/>
      <c r="P54" s="113"/>
      <c r="Q54" s="113"/>
      <c r="R54" s="113"/>
      <c r="S54" s="113"/>
      <c r="T54" s="113"/>
      <c r="U54" s="113"/>
      <c r="V54" s="113"/>
      <c r="W54" s="118"/>
      <c r="X54" s="118"/>
      <c r="Y54" s="118"/>
      <c r="Z54" s="118"/>
      <c r="AA54" s="118"/>
      <c r="AB54" s="113"/>
      <c r="AC54" s="113"/>
      <c r="AD54" s="113"/>
      <c r="AE54" s="113"/>
    </row>
  </sheetData>
  <autoFilter ref="C19:K241" xr:uid="{00000000-0009-0000-0000-000009000000}"/>
  <mergeCells count="3">
    <mergeCell ref="E10:H10"/>
    <mergeCell ref="E6:H6"/>
    <mergeCell ref="E8:H8"/>
  </mergeCells>
  <phoneticPr fontId="0" type="noConversion"/>
  <pageMargins left="0.59055118110236227" right="0.19685039370078741" top="0.39370078740157483" bottom="0.39370078740157483" header="0" footer="0"/>
  <pageSetup paperSize="9" scale="88" orientation="portrait" blackAndWhite="1" r:id="rId1"/>
  <ignoredErrors>
    <ignoredError sqref="E25:E37 E21:E22 E43 E38:E42 E44:E47 E48:E49 E23:E24" numberStoredAsText="1"/>
    <ignoredError sqref="H34 H3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9BFDC-FCF9-4280-BD4D-67C3822520CA}">
  <sheetPr>
    <pageSetUpPr fitToPage="1"/>
  </sheetPr>
  <dimension ref="B2:U57"/>
  <sheetViews>
    <sheetView zoomScaleNormal="100" zoomScaleSheetLayoutView="130" workbookViewId="0">
      <selection activeCell="E10" sqref="E10:H10"/>
    </sheetView>
  </sheetViews>
  <sheetFormatPr defaultRowHeight="11.25"/>
  <cols>
    <col min="1" max="1" width="8.33203125" style="161" customWidth="1"/>
    <col min="2" max="2" width="1.1640625" style="161" customWidth="1"/>
    <col min="3" max="3" width="4.1640625" style="161" customWidth="1"/>
    <col min="4" max="4" width="4.33203125" style="161" customWidth="1"/>
    <col min="5" max="5" width="17.1640625" style="161" customWidth="1"/>
    <col min="6" max="6" width="50.83203125" style="161" customWidth="1"/>
    <col min="7" max="7" width="7.5" style="161" customWidth="1"/>
    <col min="8" max="8" width="14" style="161" customWidth="1"/>
    <col min="9" max="9" width="15.83203125" style="161" customWidth="1"/>
    <col min="10" max="10" width="22.33203125" style="161" customWidth="1"/>
    <col min="11" max="11" width="22.33203125" style="161" hidden="1" customWidth="1"/>
    <col min="12" max="12" width="9.33203125" style="161"/>
    <col min="13" max="13" width="10.83203125" style="161" hidden="1" customWidth="1"/>
    <col min="14" max="14" width="0" style="161" hidden="1" customWidth="1"/>
    <col min="15" max="20" width="14.1640625" style="161" hidden="1" customWidth="1"/>
    <col min="21" max="21" width="16.33203125" style="161" hidden="1" customWidth="1"/>
    <col min="22" max="22" width="12.33203125" style="161" customWidth="1"/>
    <col min="23" max="23" width="16.33203125" style="161" customWidth="1"/>
    <col min="24" max="24" width="12.33203125" style="161" customWidth="1"/>
    <col min="25" max="25" width="15" style="161" customWidth="1"/>
    <col min="26" max="26" width="11" style="161" customWidth="1"/>
    <col min="27" max="27" width="15" style="161" customWidth="1"/>
    <col min="28" max="28" width="16.33203125" style="161" customWidth="1"/>
    <col min="29" max="29" width="11" style="161" customWidth="1"/>
    <col min="30" max="30" width="15" style="161" customWidth="1"/>
    <col min="31" max="31" width="16.33203125" style="161" customWidth="1"/>
    <col min="32" max="16384" width="9.33203125" style="161"/>
  </cols>
  <sheetData>
    <row r="2" spans="2:12" s="2" customFormat="1" ht="6.95" customHeight="1">
      <c r="B2" s="173"/>
      <c r="C2" s="174"/>
      <c r="D2" s="174"/>
      <c r="E2" s="174"/>
      <c r="F2" s="174"/>
      <c r="G2" s="174"/>
      <c r="H2" s="174"/>
      <c r="I2" s="174"/>
      <c r="J2" s="175"/>
      <c r="K2" s="174"/>
      <c r="L2" s="31"/>
    </row>
    <row r="3" spans="2:12" s="2" customFormat="1" ht="24.95" customHeight="1">
      <c r="B3" s="31"/>
      <c r="C3" s="138" t="s">
        <v>196</v>
      </c>
      <c r="D3" s="124"/>
      <c r="E3" s="124"/>
      <c r="F3" s="124"/>
      <c r="G3" s="124"/>
      <c r="H3" s="124"/>
      <c r="I3" s="124"/>
      <c r="J3" s="169"/>
      <c r="L3" s="31"/>
    </row>
    <row r="4" spans="2:12" s="2" customFormat="1" ht="6.95" customHeight="1">
      <c r="B4" s="31"/>
      <c r="C4" s="124"/>
      <c r="D4" s="124"/>
      <c r="E4" s="124"/>
      <c r="F4" s="124"/>
      <c r="G4" s="124"/>
      <c r="H4" s="124"/>
      <c r="I4" s="124"/>
      <c r="J4" s="169"/>
      <c r="L4" s="31"/>
    </row>
    <row r="5" spans="2:12" s="2" customFormat="1" ht="12" customHeight="1">
      <c r="B5" s="31"/>
      <c r="C5" s="207" t="s">
        <v>13</v>
      </c>
      <c r="D5" s="124"/>
      <c r="E5" s="124"/>
      <c r="F5" s="124"/>
      <c r="G5" s="124"/>
      <c r="H5" s="124"/>
      <c r="I5" s="124"/>
      <c r="J5" s="169"/>
      <c r="L5" s="31"/>
    </row>
    <row r="6" spans="2:12" s="2" customFormat="1" ht="26.25" customHeight="1">
      <c r="B6" s="31"/>
      <c r="C6" s="124"/>
      <c r="D6" s="124"/>
      <c r="E6" s="250" t="s">
        <v>171</v>
      </c>
      <c r="F6" s="251"/>
      <c r="G6" s="251"/>
      <c r="H6" s="251"/>
      <c r="I6" s="124"/>
      <c r="J6" s="169"/>
      <c r="L6" s="31"/>
    </row>
    <row r="7" spans="2:12" ht="12" customHeight="1">
      <c r="B7" s="14"/>
      <c r="C7" s="207" t="s">
        <v>80</v>
      </c>
      <c r="D7" s="123"/>
      <c r="E7" s="123"/>
      <c r="F7" s="123"/>
      <c r="G7" s="123"/>
      <c r="H7" s="123"/>
      <c r="I7" s="123"/>
      <c r="J7" s="125"/>
      <c r="L7" s="14"/>
    </row>
    <row r="8" spans="2:12" s="2" customFormat="1" ht="16.5" customHeight="1">
      <c r="B8" s="31"/>
      <c r="C8" s="124"/>
      <c r="D8" s="124"/>
      <c r="E8" s="250" t="s">
        <v>193</v>
      </c>
      <c r="F8" s="252"/>
      <c r="G8" s="252"/>
      <c r="H8" s="252"/>
      <c r="I8" s="124"/>
      <c r="J8" s="169"/>
      <c r="L8" s="31"/>
    </row>
    <row r="9" spans="2:12" s="2" customFormat="1" ht="12" customHeight="1">
      <c r="B9" s="31"/>
      <c r="C9" s="207" t="s">
        <v>99</v>
      </c>
      <c r="D9" s="124"/>
      <c r="E9" s="124"/>
      <c r="F9" s="124"/>
      <c r="G9" s="124"/>
      <c r="H9" s="124"/>
      <c r="I9" s="124"/>
      <c r="J9" s="169"/>
      <c r="L9" s="31"/>
    </row>
    <row r="10" spans="2:12" s="2" customFormat="1" ht="30" customHeight="1">
      <c r="B10" s="31"/>
      <c r="C10" s="124"/>
      <c r="D10" s="124"/>
      <c r="E10" s="248" t="s">
        <v>131</v>
      </c>
      <c r="F10" s="252"/>
      <c r="G10" s="252"/>
      <c r="H10" s="252"/>
      <c r="I10" s="124"/>
      <c r="J10" s="169"/>
      <c r="L10" s="31"/>
    </row>
    <row r="11" spans="2:12" s="2" customFormat="1" ht="6.95" customHeight="1">
      <c r="B11" s="31"/>
      <c r="C11" s="124"/>
      <c r="D11" s="124"/>
      <c r="E11" s="124"/>
      <c r="F11" s="124"/>
      <c r="G11" s="124"/>
      <c r="H11" s="124"/>
      <c r="I11" s="124"/>
      <c r="J11" s="169"/>
      <c r="L11" s="31"/>
    </row>
    <row r="12" spans="2:12" s="2" customFormat="1" ht="12" customHeight="1">
      <c r="B12" s="31"/>
      <c r="C12" s="207" t="s">
        <v>16</v>
      </c>
      <c r="D12" s="124"/>
      <c r="E12" s="124"/>
      <c r="F12" s="208" t="s">
        <v>17</v>
      </c>
      <c r="G12" s="124"/>
      <c r="H12" s="124"/>
      <c r="I12" s="207" t="s">
        <v>18</v>
      </c>
      <c r="J12" s="129">
        <v>44518</v>
      </c>
      <c r="L12" s="31"/>
    </row>
    <row r="13" spans="2:12" s="2" customFormat="1" ht="6.95" customHeight="1">
      <c r="B13" s="31"/>
      <c r="C13" s="124"/>
      <c r="D13" s="124"/>
      <c r="E13" s="124"/>
      <c r="F13" s="124"/>
      <c r="G13" s="124"/>
      <c r="H13" s="124"/>
      <c r="I13" s="124"/>
      <c r="J13" s="169"/>
      <c r="L13" s="31"/>
    </row>
    <row r="14" spans="2:12" s="2" customFormat="1" ht="15.2" customHeight="1">
      <c r="B14" s="31"/>
      <c r="C14" s="207" t="s">
        <v>19</v>
      </c>
      <c r="D14" s="124"/>
      <c r="E14" s="124"/>
      <c r="F14" s="208" t="s">
        <v>21</v>
      </c>
      <c r="G14" s="124"/>
      <c r="H14" s="124"/>
      <c r="I14" s="207" t="s">
        <v>24</v>
      </c>
      <c r="J14" s="130" t="s">
        <v>113</v>
      </c>
      <c r="L14" s="31"/>
    </row>
    <row r="15" spans="2:12" s="2" customFormat="1" ht="24.95" customHeight="1">
      <c r="B15" s="31"/>
      <c r="C15" s="207" t="s">
        <v>23</v>
      </c>
      <c r="D15" s="124"/>
      <c r="E15" s="124"/>
      <c r="F15" s="208" t="s">
        <v>17</v>
      </c>
      <c r="G15" s="124"/>
      <c r="H15" s="124"/>
      <c r="I15" s="207" t="s">
        <v>26</v>
      </c>
      <c r="J15" s="130" t="s">
        <v>114</v>
      </c>
      <c r="L15" s="31"/>
    </row>
    <row r="16" spans="2:12" s="2" customFormat="1" ht="15" customHeight="1">
      <c r="B16" s="31"/>
      <c r="C16" s="124"/>
      <c r="D16" s="124"/>
      <c r="E16" s="124"/>
      <c r="F16" s="124"/>
      <c r="G16" s="124"/>
      <c r="H16" s="124"/>
      <c r="I16" s="124"/>
      <c r="J16" s="169"/>
      <c r="L16" s="31"/>
    </row>
    <row r="17" spans="2:20" s="8" customFormat="1" ht="29.25" customHeight="1">
      <c r="B17" s="86"/>
      <c r="C17" s="83" t="s">
        <v>83</v>
      </c>
      <c r="D17" s="84" t="s">
        <v>53</v>
      </c>
      <c r="E17" s="84" t="s">
        <v>49</v>
      </c>
      <c r="F17" s="84" t="s">
        <v>50</v>
      </c>
      <c r="G17" s="84" t="s">
        <v>84</v>
      </c>
      <c r="H17" s="84" t="s">
        <v>85</v>
      </c>
      <c r="I17" s="84" t="s">
        <v>86</v>
      </c>
      <c r="J17" s="131" t="s">
        <v>81</v>
      </c>
      <c r="K17" s="85" t="s">
        <v>87</v>
      </c>
      <c r="L17" s="86"/>
      <c r="M17" s="50" t="s">
        <v>1</v>
      </c>
      <c r="N17" s="51" t="s">
        <v>32</v>
      </c>
      <c r="O17" s="51" t="s">
        <v>88</v>
      </c>
      <c r="P17" s="51" t="s">
        <v>89</v>
      </c>
      <c r="Q17" s="51" t="s">
        <v>90</v>
      </c>
      <c r="R17" s="51" t="s">
        <v>91</v>
      </c>
      <c r="S17" s="51" t="s">
        <v>92</v>
      </c>
      <c r="T17" s="52" t="s">
        <v>93</v>
      </c>
    </row>
    <row r="18" spans="2:20" s="2" customFormat="1" ht="22.9" customHeight="1">
      <c r="B18" s="31"/>
      <c r="C18" s="143" t="s">
        <v>82</v>
      </c>
      <c r="D18" s="124"/>
      <c r="E18" s="124"/>
      <c r="F18" s="124"/>
      <c r="G18" s="124"/>
      <c r="H18" s="124"/>
      <c r="I18" s="124"/>
      <c r="J18" s="176"/>
      <c r="L18" s="31"/>
      <c r="M18" s="177"/>
      <c r="N18" s="44"/>
      <c r="O18" s="44"/>
      <c r="P18" s="178" t="e">
        <f>P19+#REF!+#REF!+P53</f>
        <v>#REF!</v>
      </c>
      <c r="Q18" s="44"/>
      <c r="R18" s="178" t="e">
        <f>R19+#REF!+#REF!+R53</f>
        <v>#REF!</v>
      </c>
      <c r="S18" s="44"/>
      <c r="T18" s="179" t="e">
        <f>T19+#REF!+#REF!+T53</f>
        <v>#REF!</v>
      </c>
    </row>
    <row r="19" spans="2:20" s="180" customFormat="1" ht="25.9" customHeight="1">
      <c r="B19" s="181"/>
      <c r="C19" s="209"/>
      <c r="D19" s="144" t="s">
        <v>67</v>
      </c>
      <c r="E19" s="145" t="s">
        <v>94</v>
      </c>
      <c r="F19" s="145" t="s">
        <v>101</v>
      </c>
      <c r="G19" s="209"/>
      <c r="H19" s="209"/>
      <c r="I19" s="209"/>
      <c r="J19" s="184"/>
      <c r="L19" s="181"/>
      <c r="M19" s="185"/>
      <c r="P19" s="186" t="e">
        <f>#REF!+#REF!+#REF!</f>
        <v>#REF!</v>
      </c>
      <c r="R19" s="186" t="e">
        <f>#REF!+#REF!+#REF!</f>
        <v>#REF!</v>
      </c>
      <c r="T19" s="187" t="e">
        <f>#REF!+#REF!+#REF!</f>
        <v>#REF!</v>
      </c>
    </row>
    <row r="20" spans="2:20" s="180" customFormat="1" ht="22.9" customHeight="1">
      <c r="B20" s="181"/>
      <c r="C20" s="209"/>
      <c r="D20" s="144" t="s">
        <v>67</v>
      </c>
      <c r="E20" s="146" t="s">
        <v>100</v>
      </c>
      <c r="F20" s="146" t="s">
        <v>122</v>
      </c>
      <c r="G20" s="209"/>
      <c r="H20" s="209"/>
      <c r="I20" s="209"/>
      <c r="J20" s="189"/>
      <c r="L20" s="181"/>
      <c r="M20" s="185"/>
      <c r="P20" s="186">
        <f>SUM(P21:P22)</f>
        <v>0</v>
      </c>
      <c r="R20" s="186">
        <f>SUM(R21:R22)</f>
        <v>0</v>
      </c>
      <c r="T20" s="187">
        <f>SUM(T21:T22)</f>
        <v>0</v>
      </c>
    </row>
    <row r="21" spans="2:20" s="2" customFormat="1" ht="24.2" customHeight="1">
      <c r="B21" s="190"/>
      <c r="C21" s="104">
        <v>1</v>
      </c>
      <c r="D21" s="104" t="s">
        <v>97</v>
      </c>
      <c r="E21" s="105" t="s">
        <v>141</v>
      </c>
      <c r="F21" s="106" t="s">
        <v>172</v>
      </c>
      <c r="G21" s="107" t="s">
        <v>98</v>
      </c>
      <c r="H21" s="108">
        <v>12</v>
      </c>
      <c r="I21" s="108"/>
      <c r="J21" s="135"/>
      <c r="K21" s="141"/>
      <c r="L21" s="109"/>
      <c r="M21" s="110" t="s">
        <v>1</v>
      </c>
      <c r="N21" s="191" t="s">
        <v>34</v>
      </c>
      <c r="O21" s="192">
        <v>0</v>
      </c>
      <c r="P21" s="192">
        <f t="shared" ref="P21:P30" si="0">O21*H21</f>
        <v>0</v>
      </c>
      <c r="Q21" s="192">
        <v>0</v>
      </c>
      <c r="R21" s="192">
        <f t="shared" ref="R21:R30" si="1">Q21*H21</f>
        <v>0</v>
      </c>
      <c r="S21" s="192">
        <v>0</v>
      </c>
      <c r="T21" s="103">
        <f t="shared" ref="T21:T30" si="2">S21*H21</f>
        <v>0</v>
      </c>
    </row>
    <row r="22" spans="2:20" s="2" customFormat="1" ht="24.2" customHeight="1">
      <c r="B22" s="190"/>
      <c r="C22" s="95">
        <v>2</v>
      </c>
      <c r="D22" s="95" t="s">
        <v>95</v>
      </c>
      <c r="E22" s="96" t="s">
        <v>142</v>
      </c>
      <c r="F22" s="97" t="s">
        <v>115</v>
      </c>
      <c r="G22" s="98" t="s">
        <v>98</v>
      </c>
      <c r="H22" s="99">
        <v>12</v>
      </c>
      <c r="I22" s="99"/>
      <c r="J22" s="136"/>
      <c r="K22" s="193"/>
      <c r="L22" s="31"/>
      <c r="M22" s="100" t="s">
        <v>1</v>
      </c>
      <c r="N22" s="194" t="s">
        <v>34</v>
      </c>
      <c r="O22" s="192">
        <v>0</v>
      </c>
      <c r="P22" s="192">
        <f t="shared" si="0"/>
        <v>0</v>
      </c>
      <c r="Q22" s="192">
        <v>0</v>
      </c>
      <c r="R22" s="192">
        <f t="shared" si="1"/>
        <v>0</v>
      </c>
      <c r="S22" s="192">
        <v>0</v>
      </c>
      <c r="T22" s="103">
        <f t="shared" si="2"/>
        <v>0</v>
      </c>
    </row>
    <row r="23" spans="2:20" s="2" customFormat="1" ht="24.2" customHeight="1">
      <c r="B23" s="190"/>
      <c r="C23" s="104">
        <v>3</v>
      </c>
      <c r="D23" s="104" t="s">
        <v>97</v>
      </c>
      <c r="E23" s="105" t="s">
        <v>143</v>
      </c>
      <c r="F23" s="106" t="s">
        <v>173</v>
      </c>
      <c r="G23" s="107" t="s">
        <v>96</v>
      </c>
      <c r="H23" s="108">
        <v>11</v>
      </c>
      <c r="I23" s="108"/>
      <c r="J23" s="135"/>
      <c r="K23" s="193"/>
      <c r="L23" s="31"/>
      <c r="M23" s="100"/>
      <c r="N23" s="194"/>
      <c r="O23" s="192"/>
      <c r="P23" s="192"/>
      <c r="Q23" s="192"/>
      <c r="R23" s="192"/>
      <c r="S23" s="192"/>
      <c r="T23" s="103"/>
    </row>
    <row r="24" spans="2:20" s="2" customFormat="1" ht="14.45" customHeight="1">
      <c r="B24" s="190"/>
      <c r="C24" s="95">
        <v>4</v>
      </c>
      <c r="D24" s="95" t="s">
        <v>95</v>
      </c>
      <c r="E24" s="96" t="s">
        <v>144</v>
      </c>
      <c r="F24" s="97" t="s">
        <v>174</v>
      </c>
      <c r="G24" s="98" t="s">
        <v>96</v>
      </c>
      <c r="H24" s="99">
        <v>11</v>
      </c>
      <c r="I24" s="99"/>
      <c r="J24" s="136"/>
      <c r="K24" s="193"/>
      <c r="L24" s="31"/>
      <c r="M24" s="100"/>
      <c r="N24" s="194"/>
      <c r="O24" s="192"/>
      <c r="P24" s="192"/>
      <c r="Q24" s="192"/>
      <c r="R24" s="192"/>
      <c r="S24" s="192"/>
      <c r="T24" s="103"/>
    </row>
    <row r="25" spans="2:20" s="2" customFormat="1" ht="14.45" customHeight="1">
      <c r="B25" s="190"/>
      <c r="C25" s="104">
        <v>5</v>
      </c>
      <c r="D25" s="104" t="s">
        <v>97</v>
      </c>
      <c r="E25" s="105" t="s">
        <v>143</v>
      </c>
      <c r="F25" s="106" t="s">
        <v>169</v>
      </c>
      <c r="G25" s="107" t="s">
        <v>98</v>
      </c>
      <c r="H25" s="108">
        <v>30</v>
      </c>
      <c r="I25" s="108"/>
      <c r="J25" s="135"/>
      <c r="K25" s="193"/>
      <c r="L25" s="31"/>
      <c r="M25" s="100"/>
      <c r="N25" s="194"/>
      <c r="O25" s="192"/>
      <c r="P25" s="192"/>
      <c r="Q25" s="192"/>
      <c r="R25" s="192"/>
      <c r="S25" s="192"/>
      <c r="T25" s="103"/>
    </row>
    <row r="26" spans="2:20" s="2" customFormat="1" ht="14.45" customHeight="1">
      <c r="B26" s="190"/>
      <c r="C26" s="95">
        <v>6</v>
      </c>
      <c r="D26" s="95" t="s">
        <v>95</v>
      </c>
      <c r="E26" s="96" t="s">
        <v>144</v>
      </c>
      <c r="F26" s="97" t="s">
        <v>170</v>
      </c>
      <c r="G26" s="98" t="s">
        <v>98</v>
      </c>
      <c r="H26" s="99">
        <v>30</v>
      </c>
      <c r="I26" s="99"/>
      <c r="J26" s="136"/>
      <c r="K26" s="193"/>
      <c r="L26" s="31"/>
      <c r="M26" s="100"/>
      <c r="N26" s="194"/>
      <c r="O26" s="192"/>
      <c r="P26" s="192"/>
      <c r="Q26" s="192"/>
      <c r="R26" s="192"/>
      <c r="S26" s="192"/>
      <c r="T26" s="103"/>
    </row>
    <row r="27" spans="2:20" s="2" customFormat="1" ht="15" customHeight="1">
      <c r="B27" s="190"/>
      <c r="C27" s="104">
        <v>7</v>
      </c>
      <c r="D27" s="104" t="s">
        <v>97</v>
      </c>
      <c r="E27" s="105" t="s">
        <v>145</v>
      </c>
      <c r="F27" s="106" t="s">
        <v>124</v>
      </c>
      <c r="G27" s="107" t="s">
        <v>98</v>
      </c>
      <c r="H27" s="108">
        <v>150</v>
      </c>
      <c r="I27" s="108"/>
      <c r="J27" s="135"/>
      <c r="K27" s="141"/>
      <c r="L27" s="109"/>
      <c r="M27" s="110" t="s">
        <v>1</v>
      </c>
      <c r="N27" s="191" t="s">
        <v>34</v>
      </c>
      <c r="O27" s="192">
        <v>0</v>
      </c>
      <c r="P27" s="192">
        <f t="shared" si="0"/>
        <v>0</v>
      </c>
      <c r="Q27" s="192">
        <v>0</v>
      </c>
      <c r="R27" s="192">
        <f t="shared" si="1"/>
        <v>0</v>
      </c>
      <c r="S27" s="192">
        <v>0</v>
      </c>
      <c r="T27" s="103">
        <f t="shared" si="2"/>
        <v>0</v>
      </c>
    </row>
    <row r="28" spans="2:20" s="2" customFormat="1" ht="15" customHeight="1">
      <c r="B28" s="190"/>
      <c r="C28" s="95">
        <v>8</v>
      </c>
      <c r="D28" s="95" t="s">
        <v>95</v>
      </c>
      <c r="E28" s="96" t="s">
        <v>146</v>
      </c>
      <c r="F28" s="97" t="s">
        <v>123</v>
      </c>
      <c r="G28" s="98" t="s">
        <v>98</v>
      </c>
      <c r="H28" s="99">
        <v>150</v>
      </c>
      <c r="I28" s="99"/>
      <c r="J28" s="136"/>
      <c r="K28" s="193"/>
      <c r="L28" s="31"/>
      <c r="M28" s="100" t="s">
        <v>1</v>
      </c>
      <c r="N28" s="194" t="s">
        <v>34</v>
      </c>
      <c r="O28" s="192">
        <v>0</v>
      </c>
      <c r="P28" s="192">
        <f t="shared" si="0"/>
        <v>0</v>
      </c>
      <c r="Q28" s="192">
        <v>0</v>
      </c>
      <c r="R28" s="192">
        <f t="shared" si="1"/>
        <v>0</v>
      </c>
      <c r="S28" s="192">
        <v>0</v>
      </c>
      <c r="T28" s="103">
        <f t="shared" si="2"/>
        <v>0</v>
      </c>
    </row>
    <row r="29" spans="2:20" s="2" customFormat="1" ht="15" customHeight="1">
      <c r="B29" s="190"/>
      <c r="C29" s="104">
        <v>9</v>
      </c>
      <c r="D29" s="104" t="s">
        <v>97</v>
      </c>
      <c r="E29" s="105" t="s">
        <v>147</v>
      </c>
      <c r="F29" s="106" t="s">
        <v>125</v>
      </c>
      <c r="G29" s="107" t="s">
        <v>96</v>
      </c>
      <c r="H29" s="108">
        <v>100</v>
      </c>
      <c r="I29" s="108"/>
      <c r="J29" s="135"/>
      <c r="K29" s="141"/>
      <c r="L29" s="109"/>
      <c r="M29" s="110" t="s">
        <v>1</v>
      </c>
      <c r="N29" s="191" t="s">
        <v>34</v>
      </c>
      <c r="O29" s="192">
        <v>0</v>
      </c>
      <c r="P29" s="192">
        <f t="shared" si="0"/>
        <v>0</v>
      </c>
      <c r="Q29" s="192">
        <v>0</v>
      </c>
      <c r="R29" s="192">
        <f t="shared" si="1"/>
        <v>0</v>
      </c>
      <c r="S29" s="192">
        <v>0</v>
      </c>
      <c r="T29" s="103">
        <f t="shared" si="2"/>
        <v>0</v>
      </c>
    </row>
    <row r="30" spans="2:20" s="2" customFormat="1" ht="15" customHeight="1">
      <c r="B30" s="190"/>
      <c r="C30" s="95">
        <v>10</v>
      </c>
      <c r="D30" s="95" t="s">
        <v>95</v>
      </c>
      <c r="E30" s="96" t="s">
        <v>148</v>
      </c>
      <c r="F30" s="97" t="s">
        <v>126</v>
      </c>
      <c r="G30" s="107" t="s">
        <v>96</v>
      </c>
      <c r="H30" s="99">
        <v>100</v>
      </c>
      <c r="I30" s="99"/>
      <c r="J30" s="136"/>
      <c r="K30" s="193"/>
      <c r="L30" s="31"/>
      <c r="M30" s="100" t="s">
        <v>1</v>
      </c>
      <c r="N30" s="194" t="s">
        <v>34</v>
      </c>
      <c r="O30" s="192">
        <v>0</v>
      </c>
      <c r="P30" s="192">
        <f t="shared" si="0"/>
        <v>0</v>
      </c>
      <c r="Q30" s="192">
        <v>0</v>
      </c>
      <c r="R30" s="192">
        <f t="shared" si="1"/>
        <v>0</v>
      </c>
      <c r="S30" s="192">
        <v>0</v>
      </c>
      <c r="T30" s="103">
        <f t="shared" si="2"/>
        <v>0</v>
      </c>
    </row>
    <row r="31" spans="2:20" s="180" customFormat="1" ht="22.9" customHeight="1">
      <c r="B31" s="181"/>
      <c r="C31" s="209"/>
      <c r="D31" s="144" t="s">
        <v>67</v>
      </c>
      <c r="E31" s="146" t="s">
        <v>104</v>
      </c>
      <c r="F31" s="146" t="s">
        <v>106</v>
      </c>
      <c r="G31" s="209"/>
      <c r="H31" s="209"/>
      <c r="I31" s="209"/>
      <c r="J31" s="189"/>
      <c r="L31" s="181"/>
      <c r="M31" s="185"/>
      <c r="P31" s="186">
        <f>SUM(P37:P47)</f>
        <v>0</v>
      </c>
      <c r="R31" s="186">
        <f>SUM(R37:R47)</f>
        <v>0</v>
      </c>
      <c r="T31" s="187">
        <f>SUM(T37:T47)</f>
        <v>0</v>
      </c>
    </row>
    <row r="32" spans="2:20" s="2" customFormat="1" ht="14.45" customHeight="1">
      <c r="B32" s="190"/>
      <c r="C32" s="104">
        <v>11</v>
      </c>
      <c r="D32" s="104" t="s">
        <v>97</v>
      </c>
      <c r="E32" s="105" t="s">
        <v>149</v>
      </c>
      <c r="F32" s="106" t="s">
        <v>116</v>
      </c>
      <c r="G32" s="107" t="s">
        <v>96</v>
      </c>
      <c r="H32" s="108">
        <v>55</v>
      </c>
      <c r="I32" s="108"/>
      <c r="J32" s="135"/>
      <c r="K32" s="141"/>
      <c r="L32" s="109"/>
      <c r="M32" s="110" t="s">
        <v>1</v>
      </c>
      <c r="N32" s="191" t="s">
        <v>34</v>
      </c>
      <c r="O32" s="192">
        <v>0</v>
      </c>
      <c r="P32" s="192">
        <f>O32*H32</f>
        <v>0</v>
      </c>
      <c r="Q32" s="192">
        <v>0</v>
      </c>
      <c r="R32" s="192">
        <f>Q32*H32</f>
        <v>0</v>
      </c>
      <c r="S32" s="192">
        <v>0</v>
      </c>
      <c r="T32" s="103">
        <f>S32*H32</f>
        <v>0</v>
      </c>
    </row>
    <row r="33" spans="2:20" s="2" customFormat="1" ht="14.45" customHeight="1">
      <c r="B33" s="190"/>
      <c r="C33" s="95">
        <v>12</v>
      </c>
      <c r="D33" s="95" t="s">
        <v>95</v>
      </c>
      <c r="E33" s="96" t="s">
        <v>150</v>
      </c>
      <c r="F33" s="97" t="s">
        <v>118</v>
      </c>
      <c r="G33" s="98" t="s">
        <v>96</v>
      </c>
      <c r="H33" s="99">
        <v>55</v>
      </c>
      <c r="I33" s="99"/>
      <c r="J33" s="136"/>
      <c r="K33" s="193"/>
      <c r="L33" s="31"/>
      <c r="M33" s="100" t="s">
        <v>1</v>
      </c>
      <c r="N33" s="194" t="s">
        <v>34</v>
      </c>
      <c r="O33" s="192">
        <v>0</v>
      </c>
      <c r="P33" s="192">
        <f>O33*H33</f>
        <v>0</v>
      </c>
      <c r="Q33" s="192">
        <v>0</v>
      </c>
      <c r="R33" s="192">
        <f>Q33*H33</f>
        <v>0</v>
      </c>
      <c r="S33" s="192">
        <v>0</v>
      </c>
      <c r="T33" s="103">
        <f>S33*H33</f>
        <v>0</v>
      </c>
    </row>
    <row r="34" spans="2:20" s="2" customFormat="1" ht="14.45" customHeight="1">
      <c r="B34" s="190"/>
      <c r="C34" s="104">
        <v>13</v>
      </c>
      <c r="D34" s="104" t="s">
        <v>97</v>
      </c>
      <c r="E34" s="105" t="s">
        <v>151</v>
      </c>
      <c r="F34" s="106" t="s">
        <v>117</v>
      </c>
      <c r="G34" s="107" t="s">
        <v>96</v>
      </c>
      <c r="H34" s="108">
        <v>8</v>
      </c>
      <c r="I34" s="108"/>
      <c r="J34" s="135"/>
      <c r="K34" s="141"/>
      <c r="L34" s="109"/>
      <c r="M34" s="110"/>
      <c r="N34" s="191"/>
      <c r="O34" s="192"/>
      <c r="P34" s="192"/>
      <c r="Q34" s="192"/>
      <c r="R34" s="192"/>
      <c r="S34" s="192"/>
      <c r="T34" s="103"/>
    </row>
    <row r="35" spans="2:20" s="2" customFormat="1" ht="14.45" customHeight="1">
      <c r="B35" s="190"/>
      <c r="C35" s="95">
        <v>14</v>
      </c>
      <c r="D35" s="95" t="s">
        <v>95</v>
      </c>
      <c r="E35" s="96" t="s">
        <v>152</v>
      </c>
      <c r="F35" s="97" t="s">
        <v>119</v>
      </c>
      <c r="G35" s="98" t="s">
        <v>96</v>
      </c>
      <c r="H35" s="99">
        <v>8</v>
      </c>
      <c r="I35" s="99"/>
      <c r="J35" s="136"/>
      <c r="K35" s="193"/>
      <c r="L35" s="31"/>
      <c r="M35" s="100" t="s">
        <v>1</v>
      </c>
      <c r="N35" s="194" t="s">
        <v>34</v>
      </c>
      <c r="O35" s="192">
        <v>0</v>
      </c>
      <c r="P35" s="192">
        <f t="shared" ref="P35:P47" si="3">O35*H35</f>
        <v>0</v>
      </c>
      <c r="Q35" s="192">
        <v>0</v>
      </c>
      <c r="R35" s="192">
        <f t="shared" ref="R35:R47" si="4">Q35*H35</f>
        <v>0</v>
      </c>
      <c r="S35" s="192">
        <v>0</v>
      </c>
      <c r="T35" s="103">
        <f t="shared" ref="T35:T47" si="5">S35*H35</f>
        <v>0</v>
      </c>
    </row>
    <row r="36" spans="2:20" s="2" customFormat="1" ht="14.45" customHeight="1">
      <c r="B36" s="190"/>
      <c r="C36" s="95">
        <v>15</v>
      </c>
      <c r="D36" s="95" t="s">
        <v>95</v>
      </c>
      <c r="E36" s="96" t="s">
        <v>153</v>
      </c>
      <c r="F36" s="97" t="s">
        <v>129</v>
      </c>
      <c r="G36" s="98" t="s">
        <v>96</v>
      </c>
      <c r="H36" s="99">
        <f>H39</f>
        <v>118</v>
      </c>
      <c r="I36" s="99"/>
      <c r="J36" s="136"/>
      <c r="K36" s="141"/>
      <c r="L36" s="109"/>
      <c r="M36" s="110"/>
      <c r="N36" s="191"/>
      <c r="O36" s="192"/>
      <c r="P36" s="192"/>
      <c r="Q36" s="192"/>
      <c r="R36" s="192"/>
      <c r="S36" s="192"/>
      <c r="T36" s="103"/>
    </row>
    <row r="37" spans="2:20" s="2" customFormat="1" ht="14.45" customHeight="1">
      <c r="B37" s="190"/>
      <c r="C37" s="104">
        <v>16</v>
      </c>
      <c r="D37" s="104" t="s">
        <v>97</v>
      </c>
      <c r="E37" s="105" t="s">
        <v>154</v>
      </c>
      <c r="F37" s="106" t="s">
        <v>128</v>
      </c>
      <c r="G37" s="107" t="s">
        <v>98</v>
      </c>
      <c r="H37" s="108">
        <v>4900</v>
      </c>
      <c r="I37" s="108"/>
      <c r="J37" s="135"/>
      <c r="K37" s="141"/>
      <c r="L37" s="109"/>
      <c r="M37" s="110" t="s">
        <v>1</v>
      </c>
      <c r="N37" s="191" t="s">
        <v>34</v>
      </c>
      <c r="O37" s="192">
        <v>0</v>
      </c>
      <c r="P37" s="192">
        <f t="shared" si="3"/>
        <v>0</v>
      </c>
      <c r="Q37" s="192">
        <v>0</v>
      </c>
      <c r="R37" s="192">
        <f t="shared" si="4"/>
        <v>0</v>
      </c>
      <c r="S37" s="192">
        <v>0</v>
      </c>
      <c r="T37" s="103">
        <f t="shared" si="5"/>
        <v>0</v>
      </c>
    </row>
    <row r="38" spans="2:20" s="2" customFormat="1" ht="14.45" customHeight="1">
      <c r="B38" s="190"/>
      <c r="C38" s="95">
        <v>17</v>
      </c>
      <c r="D38" s="95" t="s">
        <v>95</v>
      </c>
      <c r="E38" s="96" t="s">
        <v>155</v>
      </c>
      <c r="F38" s="97" t="s">
        <v>175</v>
      </c>
      <c r="G38" s="98" t="s">
        <v>98</v>
      </c>
      <c r="H38" s="99">
        <v>4900</v>
      </c>
      <c r="I38" s="99"/>
      <c r="J38" s="136"/>
      <c r="K38" s="193"/>
      <c r="L38" s="31"/>
      <c r="M38" s="100" t="s">
        <v>1</v>
      </c>
      <c r="N38" s="194" t="s">
        <v>34</v>
      </c>
      <c r="O38" s="192">
        <v>0</v>
      </c>
      <c r="P38" s="192">
        <f t="shared" si="3"/>
        <v>0</v>
      </c>
      <c r="Q38" s="192">
        <v>0</v>
      </c>
      <c r="R38" s="192">
        <f t="shared" si="4"/>
        <v>0</v>
      </c>
      <c r="S38" s="192">
        <v>0</v>
      </c>
      <c r="T38" s="103">
        <f t="shared" si="5"/>
        <v>0</v>
      </c>
    </row>
    <row r="39" spans="2:20" s="2" customFormat="1" ht="14.45" customHeight="1">
      <c r="B39" s="190"/>
      <c r="C39" s="95">
        <v>18</v>
      </c>
      <c r="D39" s="95" t="s">
        <v>95</v>
      </c>
      <c r="E39" s="96" t="s">
        <v>158</v>
      </c>
      <c r="F39" s="97" t="s">
        <v>107</v>
      </c>
      <c r="G39" s="98" t="s">
        <v>96</v>
      </c>
      <c r="H39" s="99">
        <f>H32*2+H34</f>
        <v>118</v>
      </c>
      <c r="I39" s="99"/>
      <c r="J39" s="136"/>
      <c r="K39" s="193"/>
      <c r="L39" s="31"/>
      <c r="M39" s="100" t="s">
        <v>1</v>
      </c>
      <c r="N39" s="194" t="s">
        <v>34</v>
      </c>
      <c r="O39" s="192">
        <v>0</v>
      </c>
      <c r="P39" s="192">
        <f t="shared" si="3"/>
        <v>0</v>
      </c>
      <c r="Q39" s="192">
        <v>0</v>
      </c>
      <c r="R39" s="192">
        <f t="shared" si="4"/>
        <v>0</v>
      </c>
      <c r="S39" s="192">
        <v>0</v>
      </c>
      <c r="T39" s="103">
        <f t="shared" si="5"/>
        <v>0</v>
      </c>
    </row>
    <row r="40" spans="2:20" s="2" customFormat="1" ht="24.2" customHeight="1">
      <c r="B40" s="190"/>
      <c r="C40" s="104">
        <v>19</v>
      </c>
      <c r="D40" s="104" t="s">
        <v>97</v>
      </c>
      <c r="E40" s="159" t="s">
        <v>159</v>
      </c>
      <c r="F40" s="106" t="s">
        <v>132</v>
      </c>
      <c r="G40" s="107" t="s">
        <v>98</v>
      </c>
      <c r="H40" s="108">
        <v>100</v>
      </c>
      <c r="I40" s="108"/>
      <c r="J40" s="135"/>
      <c r="K40" s="141"/>
      <c r="L40" s="109"/>
      <c r="M40" s="110"/>
      <c r="N40" s="191"/>
      <c r="O40" s="192"/>
      <c r="P40" s="192"/>
      <c r="Q40" s="192"/>
      <c r="R40" s="192"/>
      <c r="S40" s="192"/>
      <c r="T40" s="103"/>
    </row>
    <row r="41" spans="2:20" s="2" customFormat="1" ht="14.45" customHeight="1">
      <c r="B41" s="190"/>
      <c r="C41" s="95">
        <v>20</v>
      </c>
      <c r="D41" s="95" t="s">
        <v>95</v>
      </c>
      <c r="E41" s="147" t="s">
        <v>156</v>
      </c>
      <c r="F41" s="97" t="s">
        <v>133</v>
      </c>
      <c r="G41" s="98" t="s">
        <v>98</v>
      </c>
      <c r="H41" s="99">
        <v>100</v>
      </c>
      <c r="I41" s="99"/>
      <c r="J41" s="136"/>
      <c r="K41" s="193"/>
      <c r="L41" s="31"/>
      <c r="M41" s="100"/>
      <c r="N41" s="194"/>
      <c r="O41" s="192"/>
      <c r="P41" s="192"/>
      <c r="Q41" s="192"/>
      <c r="R41" s="192"/>
      <c r="S41" s="192"/>
      <c r="T41" s="103"/>
    </row>
    <row r="42" spans="2:20" s="2" customFormat="1" ht="14.45" customHeight="1">
      <c r="B42" s="190"/>
      <c r="C42" s="95">
        <v>21</v>
      </c>
      <c r="D42" s="95" t="s">
        <v>95</v>
      </c>
      <c r="E42" s="147" t="s">
        <v>157</v>
      </c>
      <c r="F42" s="97" t="s">
        <v>134</v>
      </c>
      <c r="G42" s="98" t="s">
        <v>96</v>
      </c>
      <c r="H42" s="99">
        <v>8</v>
      </c>
      <c r="I42" s="99"/>
      <c r="J42" s="136"/>
      <c r="K42" s="193"/>
      <c r="L42" s="31"/>
      <c r="M42" s="100"/>
      <c r="N42" s="194"/>
      <c r="O42" s="192"/>
      <c r="P42" s="192"/>
      <c r="Q42" s="192"/>
      <c r="R42" s="192"/>
      <c r="S42" s="192"/>
      <c r="T42" s="103"/>
    </row>
    <row r="43" spans="2:20" s="2" customFormat="1" ht="14.45" customHeight="1">
      <c r="B43" s="190"/>
      <c r="C43" s="95">
        <v>22</v>
      </c>
      <c r="D43" s="95" t="s">
        <v>95</v>
      </c>
      <c r="E43" s="147" t="s">
        <v>160</v>
      </c>
      <c r="F43" s="97" t="s">
        <v>135</v>
      </c>
      <c r="G43" s="98" t="s">
        <v>96</v>
      </c>
      <c r="H43" s="99">
        <v>4</v>
      </c>
      <c r="I43" s="99"/>
      <c r="J43" s="136"/>
      <c r="K43" s="193"/>
      <c r="L43" s="31"/>
      <c r="M43" s="100"/>
      <c r="N43" s="194"/>
      <c r="O43" s="192"/>
      <c r="P43" s="192"/>
      <c r="Q43" s="192"/>
      <c r="R43" s="192"/>
      <c r="S43" s="192"/>
      <c r="T43" s="103"/>
    </row>
    <row r="44" spans="2:20" s="2" customFormat="1" ht="14.45" customHeight="1">
      <c r="B44" s="190"/>
      <c r="C44" s="104">
        <v>23</v>
      </c>
      <c r="D44" s="104" t="s">
        <v>97</v>
      </c>
      <c r="E44" s="159" t="s">
        <v>161</v>
      </c>
      <c r="F44" s="106" t="s">
        <v>176</v>
      </c>
      <c r="G44" s="107" t="s">
        <v>98</v>
      </c>
      <c r="H44" s="108">
        <v>120</v>
      </c>
      <c r="I44" s="108"/>
      <c r="J44" s="135"/>
      <c r="K44" s="193"/>
      <c r="L44" s="31"/>
      <c r="M44" s="100"/>
      <c r="N44" s="194"/>
      <c r="O44" s="192"/>
      <c r="P44" s="192"/>
      <c r="Q44" s="192"/>
      <c r="R44" s="192"/>
      <c r="S44" s="192"/>
      <c r="T44" s="103"/>
    </row>
    <row r="45" spans="2:20" s="2" customFormat="1" ht="14.45" customHeight="1">
      <c r="B45" s="190"/>
      <c r="C45" s="95">
        <v>24</v>
      </c>
      <c r="D45" s="95" t="s">
        <v>95</v>
      </c>
      <c r="E45" s="147" t="s">
        <v>164</v>
      </c>
      <c r="F45" s="97" t="s">
        <v>177</v>
      </c>
      <c r="G45" s="98" t="s">
        <v>98</v>
      </c>
      <c r="H45" s="99">
        <v>120</v>
      </c>
      <c r="I45" s="99"/>
      <c r="J45" s="136"/>
      <c r="K45" s="193"/>
      <c r="L45" s="31"/>
      <c r="M45" s="100"/>
      <c r="N45" s="194"/>
      <c r="O45" s="192"/>
      <c r="P45" s="192"/>
      <c r="Q45" s="192"/>
      <c r="R45" s="192"/>
      <c r="S45" s="192"/>
      <c r="T45" s="103"/>
    </row>
    <row r="46" spans="2:20" s="2" customFormat="1" ht="14.45" customHeight="1">
      <c r="B46" s="190"/>
      <c r="C46" s="95">
        <v>25</v>
      </c>
      <c r="D46" s="95" t="s">
        <v>95</v>
      </c>
      <c r="E46" s="147" t="s">
        <v>165</v>
      </c>
      <c r="F46" s="97" t="s">
        <v>178</v>
      </c>
      <c r="G46" s="98" t="s">
        <v>96</v>
      </c>
      <c r="H46" s="99">
        <v>20</v>
      </c>
      <c r="I46" s="99"/>
      <c r="J46" s="136"/>
      <c r="K46" s="193"/>
      <c r="L46" s="31"/>
      <c r="M46" s="100"/>
      <c r="N46" s="194"/>
      <c r="O46" s="192"/>
      <c r="P46" s="192"/>
      <c r="Q46" s="192"/>
      <c r="R46" s="192"/>
      <c r="S46" s="192"/>
      <c r="T46" s="103"/>
    </row>
    <row r="47" spans="2:20" s="2" customFormat="1" ht="14.45" customHeight="1">
      <c r="B47" s="190"/>
      <c r="C47" s="104">
        <v>26</v>
      </c>
      <c r="D47" s="104" t="s">
        <v>97</v>
      </c>
      <c r="E47" s="159" t="s">
        <v>166</v>
      </c>
      <c r="F47" s="106" t="s">
        <v>102</v>
      </c>
      <c r="G47" s="107" t="s">
        <v>103</v>
      </c>
      <c r="H47" s="108">
        <v>1</v>
      </c>
      <c r="I47" s="108"/>
      <c r="J47" s="135"/>
      <c r="K47" s="141"/>
      <c r="L47" s="109"/>
      <c r="M47" s="110" t="s">
        <v>1</v>
      </c>
      <c r="N47" s="191" t="s">
        <v>34</v>
      </c>
      <c r="O47" s="192">
        <v>0</v>
      </c>
      <c r="P47" s="192">
        <f t="shared" si="3"/>
        <v>0</v>
      </c>
      <c r="Q47" s="192">
        <v>0</v>
      </c>
      <c r="R47" s="192">
        <f t="shared" si="4"/>
        <v>0</v>
      </c>
      <c r="S47" s="192">
        <v>0</v>
      </c>
      <c r="T47" s="103">
        <f t="shared" si="5"/>
        <v>0</v>
      </c>
    </row>
    <row r="48" spans="2:20" s="180" customFormat="1" ht="22.9" customHeight="1">
      <c r="B48" s="181"/>
      <c r="C48" s="209"/>
      <c r="D48" s="144" t="s">
        <v>67</v>
      </c>
      <c r="E48" s="146" t="s">
        <v>105</v>
      </c>
      <c r="F48" s="146" t="s">
        <v>121</v>
      </c>
      <c r="G48" s="209"/>
      <c r="H48" s="209"/>
      <c r="I48" s="209"/>
      <c r="J48" s="189"/>
      <c r="L48" s="181"/>
      <c r="M48" s="185"/>
      <c r="P48" s="186">
        <f>SUM(P49:P52)</f>
        <v>0</v>
      </c>
      <c r="R48" s="186">
        <f>SUM(R49:R52)</f>
        <v>0</v>
      </c>
      <c r="T48" s="187">
        <f>SUM(T49:T52)</f>
        <v>0</v>
      </c>
    </row>
    <row r="49" spans="2:20" s="2" customFormat="1" ht="14.45" customHeight="1">
      <c r="B49" s="190"/>
      <c r="C49" s="104">
        <v>27</v>
      </c>
      <c r="D49" s="104" t="s">
        <v>97</v>
      </c>
      <c r="E49" s="159" t="s">
        <v>167</v>
      </c>
      <c r="F49" s="106" t="s">
        <v>179</v>
      </c>
      <c r="G49" s="107" t="s">
        <v>96</v>
      </c>
      <c r="H49" s="108">
        <v>1</v>
      </c>
      <c r="I49" s="108"/>
      <c r="J49" s="135"/>
      <c r="K49" s="141"/>
      <c r="L49" s="109"/>
      <c r="M49" s="110" t="s">
        <v>1</v>
      </c>
      <c r="N49" s="191" t="s">
        <v>34</v>
      </c>
      <c r="O49" s="192">
        <v>0</v>
      </c>
      <c r="P49" s="192">
        <f t="shared" ref="P49:P50" si="6">O49*H49</f>
        <v>0</v>
      </c>
      <c r="Q49" s="192">
        <v>0</v>
      </c>
      <c r="R49" s="192">
        <f t="shared" ref="R49:R50" si="7">Q49*H49</f>
        <v>0</v>
      </c>
      <c r="S49" s="192">
        <v>0</v>
      </c>
      <c r="T49" s="103">
        <f t="shared" ref="T49:T50" si="8">S49*H49</f>
        <v>0</v>
      </c>
    </row>
    <row r="50" spans="2:20" s="2" customFormat="1" ht="14.45" customHeight="1">
      <c r="B50" s="190"/>
      <c r="C50" s="104">
        <v>28</v>
      </c>
      <c r="D50" s="104" t="s">
        <v>97</v>
      </c>
      <c r="E50" s="159" t="s">
        <v>180</v>
      </c>
      <c r="F50" s="106" t="s">
        <v>181</v>
      </c>
      <c r="G50" s="107" t="s">
        <v>96</v>
      </c>
      <c r="H50" s="108">
        <v>0</v>
      </c>
      <c r="I50" s="108"/>
      <c r="J50" s="135"/>
      <c r="K50" s="141"/>
      <c r="L50" s="109"/>
      <c r="M50" s="110" t="s">
        <v>1</v>
      </c>
      <c r="N50" s="191" t="s">
        <v>34</v>
      </c>
      <c r="O50" s="192">
        <v>0</v>
      </c>
      <c r="P50" s="192">
        <f t="shared" si="6"/>
        <v>0</v>
      </c>
      <c r="Q50" s="192">
        <v>0</v>
      </c>
      <c r="R50" s="192">
        <f t="shared" si="7"/>
        <v>0</v>
      </c>
      <c r="S50" s="192">
        <v>0</v>
      </c>
      <c r="T50" s="103">
        <f t="shared" si="8"/>
        <v>0</v>
      </c>
    </row>
    <row r="51" spans="2:20" s="2" customFormat="1" ht="14.45" customHeight="1">
      <c r="B51" s="190"/>
      <c r="C51" s="95">
        <v>29</v>
      </c>
      <c r="D51" s="95" t="s">
        <v>95</v>
      </c>
      <c r="E51" s="147" t="s">
        <v>182</v>
      </c>
      <c r="F51" s="97" t="s">
        <v>127</v>
      </c>
      <c r="G51" s="98" t="s">
        <v>96</v>
      </c>
      <c r="H51" s="99">
        <v>1</v>
      </c>
      <c r="I51" s="99"/>
      <c r="J51" s="136"/>
      <c r="K51" s="141"/>
      <c r="L51" s="109"/>
      <c r="M51" s="110"/>
      <c r="N51" s="191"/>
      <c r="O51" s="192"/>
      <c r="P51" s="192"/>
      <c r="Q51" s="192"/>
      <c r="R51" s="192"/>
      <c r="S51" s="192"/>
      <c r="T51" s="103"/>
    </row>
    <row r="52" spans="2:20" s="2" customFormat="1" ht="14.45" customHeight="1">
      <c r="B52" s="190"/>
      <c r="C52" s="95">
        <v>30</v>
      </c>
      <c r="D52" s="95" t="s">
        <v>95</v>
      </c>
      <c r="E52" s="147" t="s">
        <v>183</v>
      </c>
      <c r="F52" s="97" t="s">
        <v>140</v>
      </c>
      <c r="G52" s="98" t="s">
        <v>96</v>
      </c>
      <c r="H52" s="99">
        <v>1</v>
      </c>
      <c r="I52" s="99"/>
      <c r="J52" s="136"/>
      <c r="K52" s="141"/>
      <c r="L52" s="109"/>
      <c r="M52" s="110"/>
      <c r="N52" s="191"/>
      <c r="O52" s="192"/>
      <c r="P52" s="192"/>
      <c r="Q52" s="192"/>
      <c r="R52" s="192"/>
      <c r="S52" s="192"/>
      <c r="T52" s="103"/>
    </row>
    <row r="53" spans="2:20" s="180" customFormat="1" ht="25.9" customHeight="1">
      <c r="B53" s="181"/>
      <c r="C53" s="209"/>
      <c r="D53" s="144" t="s">
        <v>67</v>
      </c>
      <c r="E53" s="146" t="s">
        <v>109</v>
      </c>
      <c r="F53" s="146" t="s">
        <v>110</v>
      </c>
      <c r="G53" s="209"/>
      <c r="H53" s="209"/>
      <c r="I53" s="209"/>
      <c r="J53" s="189"/>
      <c r="L53" s="181"/>
      <c r="M53" s="185"/>
      <c r="P53" s="186">
        <f>SUM(P54:P54)</f>
        <v>0</v>
      </c>
      <c r="R53" s="186">
        <f>SUM(R54:R54)</f>
        <v>0</v>
      </c>
      <c r="T53" s="187">
        <f>SUM(T54:T54)</f>
        <v>0</v>
      </c>
    </row>
    <row r="54" spans="2:20" s="2" customFormat="1" ht="14.45" customHeight="1">
      <c r="B54" s="190"/>
      <c r="C54" s="95">
        <v>31</v>
      </c>
      <c r="D54" s="95" t="s">
        <v>95</v>
      </c>
      <c r="E54" s="96" t="s">
        <v>112</v>
      </c>
      <c r="F54" s="97" t="s">
        <v>184</v>
      </c>
      <c r="G54" s="98" t="s">
        <v>108</v>
      </c>
      <c r="H54" s="99">
        <v>32</v>
      </c>
      <c r="I54" s="99"/>
      <c r="J54" s="136"/>
      <c r="K54" s="193"/>
      <c r="L54" s="31"/>
      <c r="M54" s="100" t="s">
        <v>1</v>
      </c>
      <c r="N54" s="194" t="s">
        <v>34</v>
      </c>
      <c r="O54" s="192">
        <v>0</v>
      </c>
      <c r="P54" s="192">
        <f t="shared" ref="P54" si="9">O54*H54</f>
        <v>0</v>
      </c>
      <c r="Q54" s="192">
        <v>0</v>
      </c>
      <c r="R54" s="192">
        <f t="shared" ref="R54" si="10">Q54*H54</f>
        <v>0</v>
      </c>
      <c r="S54" s="192">
        <v>0</v>
      </c>
      <c r="T54" s="103">
        <f t="shared" ref="T54" si="11">S54*H54</f>
        <v>0</v>
      </c>
    </row>
    <row r="55" spans="2:20" s="2" customFormat="1" ht="8.1" customHeight="1">
      <c r="B55" s="190"/>
      <c r="C55" s="148"/>
      <c r="D55" s="148"/>
      <c r="E55" s="149"/>
      <c r="F55" s="210"/>
      <c r="G55" s="150"/>
      <c r="H55" s="151"/>
      <c r="I55" s="151"/>
      <c r="J55" s="152"/>
      <c r="K55" s="200"/>
      <c r="L55" s="31"/>
      <c r="M55" s="201"/>
      <c r="N55" s="194"/>
      <c r="O55" s="192"/>
      <c r="P55" s="192"/>
      <c r="Q55" s="192"/>
      <c r="R55" s="192"/>
      <c r="S55" s="192"/>
      <c r="T55" s="192"/>
    </row>
    <row r="56" spans="2:20" s="2" customFormat="1" ht="14.45" customHeight="1">
      <c r="B56" s="190"/>
      <c r="C56" s="156" t="s">
        <v>27</v>
      </c>
      <c r="D56" s="148"/>
      <c r="E56" s="149"/>
      <c r="F56" s="156" t="s">
        <v>162</v>
      </c>
      <c r="G56" s="150"/>
      <c r="H56" s="151"/>
      <c r="I56" s="151"/>
      <c r="J56" s="152"/>
      <c r="K56" s="200"/>
      <c r="L56" s="31"/>
      <c r="M56" s="201"/>
      <c r="N56" s="194"/>
      <c r="O56" s="192"/>
      <c r="P56" s="192"/>
      <c r="Q56" s="192"/>
      <c r="R56" s="192"/>
      <c r="S56" s="192"/>
      <c r="T56" s="192"/>
    </row>
    <row r="57" spans="2:20" s="2" customFormat="1" ht="6.95" customHeight="1">
      <c r="B57" s="170"/>
      <c r="C57" s="171"/>
      <c r="D57" s="171"/>
      <c r="E57" s="171"/>
      <c r="F57" s="171"/>
      <c r="G57" s="171"/>
      <c r="H57" s="171"/>
      <c r="I57" s="171"/>
      <c r="J57" s="172"/>
      <c r="K57" s="171"/>
      <c r="L57" s="31"/>
    </row>
  </sheetData>
  <mergeCells count="3">
    <mergeCell ref="E10:H10"/>
    <mergeCell ref="E6:H6"/>
    <mergeCell ref="E8:H8"/>
  </mergeCells>
  <pageMargins left="0.78740157480314965" right="0.51181102362204722" top="0.74803149606299213" bottom="0.74803149606299213" header="0.31496062992125984" footer="0.31496062992125984"/>
  <pageSetup paperSize="9" scale="82" orientation="portrait" verticalDpi="0" r:id="rId1"/>
  <ignoredErrors>
    <ignoredError sqref="E21:E5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BC730-255B-4B06-AA24-FCB5E240F1D1}">
  <sheetPr>
    <pageSetUpPr fitToPage="1"/>
  </sheetPr>
  <dimension ref="B2:W38"/>
  <sheetViews>
    <sheetView topLeftCell="A34" zoomScaleNormal="100" workbookViewId="0">
      <selection activeCell="J12" sqref="J12"/>
    </sheetView>
  </sheetViews>
  <sheetFormatPr defaultRowHeight="11.25"/>
  <cols>
    <col min="1" max="1" width="8.33203125" style="165" customWidth="1"/>
    <col min="2" max="2" width="1.1640625" style="165" customWidth="1"/>
    <col min="3" max="3" width="4.1640625" style="165" customWidth="1"/>
    <col min="4" max="4" width="4.33203125" style="165" customWidth="1"/>
    <col min="5" max="5" width="17.1640625" style="165" customWidth="1"/>
    <col min="6" max="6" width="50.83203125" style="165" customWidth="1"/>
    <col min="7" max="7" width="7.5" style="165" customWidth="1"/>
    <col min="8" max="8" width="14" style="165" customWidth="1"/>
    <col min="9" max="9" width="15.83203125" style="165" customWidth="1"/>
    <col min="10" max="10" width="22.33203125" style="165" customWidth="1"/>
    <col min="11" max="11" width="22.33203125" style="165" hidden="1" customWidth="1"/>
    <col min="12" max="12" width="9.33203125" style="165"/>
    <col min="13" max="13" width="10.83203125" style="165" hidden="1" customWidth="1"/>
    <col min="14" max="14" width="0" style="165" hidden="1" customWidth="1"/>
    <col min="15" max="20" width="14.1640625" style="165" hidden="1" customWidth="1"/>
    <col min="21" max="21" width="16.33203125" style="165" hidden="1" customWidth="1"/>
    <col min="22" max="22" width="12.33203125" style="165" customWidth="1"/>
    <col min="23" max="23" width="16.33203125" style="165" customWidth="1"/>
    <col min="24" max="24" width="12.33203125" style="165" customWidth="1"/>
    <col min="25" max="25" width="15" style="165" customWidth="1"/>
    <col min="26" max="26" width="11" style="165" customWidth="1"/>
    <col min="27" max="27" width="15" style="165" customWidth="1"/>
    <col min="28" max="28" width="16.33203125" style="165" customWidth="1"/>
    <col min="29" max="29" width="11" style="165" customWidth="1"/>
    <col min="30" max="30" width="15" style="165" customWidth="1"/>
    <col min="31" max="31" width="16.33203125" style="165" customWidth="1"/>
    <col min="32" max="16384" width="9.33203125" style="165"/>
  </cols>
  <sheetData>
    <row r="2" spans="2:12" s="168" customFormat="1" ht="6.95" customHeight="1">
      <c r="B2" s="173"/>
      <c r="C2" s="174"/>
      <c r="D2" s="174"/>
      <c r="E2" s="174"/>
      <c r="F2" s="174"/>
      <c r="G2" s="174"/>
      <c r="H2" s="174"/>
      <c r="I2" s="174"/>
      <c r="J2" s="175"/>
      <c r="K2" s="174"/>
      <c r="L2" s="31"/>
    </row>
    <row r="3" spans="2:12" s="168" customFormat="1" ht="24.95" customHeight="1">
      <c r="B3" s="31"/>
      <c r="C3" s="138" t="s">
        <v>196</v>
      </c>
      <c r="J3" s="169"/>
      <c r="L3" s="31"/>
    </row>
    <row r="4" spans="2:12" s="168" customFormat="1" ht="6.95" customHeight="1">
      <c r="B4" s="31"/>
      <c r="J4" s="169"/>
      <c r="L4" s="31"/>
    </row>
    <row r="5" spans="2:12" s="168" customFormat="1" ht="12" customHeight="1">
      <c r="B5" s="31"/>
      <c r="C5" s="167" t="s">
        <v>13</v>
      </c>
      <c r="J5" s="169"/>
      <c r="L5" s="31"/>
    </row>
    <row r="6" spans="2:12" s="168" customFormat="1" ht="26.25" customHeight="1">
      <c r="B6" s="31"/>
      <c r="E6" s="254" t="s">
        <v>197</v>
      </c>
      <c r="F6" s="255"/>
      <c r="G6" s="255"/>
      <c r="H6" s="255"/>
      <c r="J6" s="169"/>
      <c r="L6" s="31"/>
    </row>
    <row r="7" spans="2:12" ht="12" customHeight="1">
      <c r="B7" s="14"/>
      <c r="C7" s="167" t="s">
        <v>80</v>
      </c>
      <c r="J7" s="125"/>
      <c r="L7" s="14"/>
    </row>
    <row r="8" spans="2:12" s="168" customFormat="1" ht="16.5" customHeight="1">
      <c r="B8" s="31"/>
      <c r="E8" s="254" t="s">
        <v>194</v>
      </c>
      <c r="F8" s="253"/>
      <c r="G8" s="253"/>
      <c r="H8" s="253"/>
      <c r="J8" s="169"/>
      <c r="L8" s="31"/>
    </row>
    <row r="9" spans="2:12" s="168" customFormat="1" ht="12" customHeight="1">
      <c r="B9" s="31"/>
      <c r="C9" s="167" t="s">
        <v>99</v>
      </c>
      <c r="J9" s="169"/>
      <c r="L9" s="31"/>
    </row>
    <row r="10" spans="2:12" s="168" customFormat="1" ht="30" customHeight="1">
      <c r="B10" s="31"/>
      <c r="E10" s="243" t="s">
        <v>186</v>
      </c>
      <c r="F10" s="253"/>
      <c r="G10" s="253"/>
      <c r="H10" s="253"/>
      <c r="J10" s="169"/>
      <c r="L10" s="31"/>
    </row>
    <row r="11" spans="2:12" s="168" customFormat="1" ht="6.95" customHeight="1">
      <c r="B11" s="31"/>
      <c r="J11" s="169"/>
      <c r="L11" s="31"/>
    </row>
    <row r="12" spans="2:12" s="168" customFormat="1" ht="12" customHeight="1">
      <c r="B12" s="31"/>
      <c r="C12" s="167" t="s">
        <v>16</v>
      </c>
      <c r="F12" s="166" t="s">
        <v>17</v>
      </c>
      <c r="I12" s="167" t="s">
        <v>18</v>
      </c>
      <c r="J12" s="129">
        <v>44518</v>
      </c>
      <c r="L12" s="31"/>
    </row>
    <row r="13" spans="2:12" s="168" customFormat="1" ht="6.95" customHeight="1">
      <c r="B13" s="31"/>
      <c r="J13" s="169"/>
      <c r="L13" s="31"/>
    </row>
    <row r="14" spans="2:12" s="168" customFormat="1" ht="15.2" customHeight="1">
      <c r="B14" s="31"/>
      <c r="C14" s="167" t="s">
        <v>19</v>
      </c>
      <c r="F14" s="166" t="s">
        <v>21</v>
      </c>
      <c r="I14" s="167" t="s">
        <v>24</v>
      </c>
      <c r="J14" s="130" t="s">
        <v>113</v>
      </c>
      <c r="L14" s="31"/>
    </row>
    <row r="15" spans="2:12" s="168" customFormat="1" ht="24.95" customHeight="1">
      <c r="B15" s="31"/>
      <c r="C15" s="167" t="s">
        <v>23</v>
      </c>
      <c r="F15" s="166" t="s">
        <v>17</v>
      </c>
      <c r="I15" s="167" t="s">
        <v>26</v>
      </c>
      <c r="J15" s="130" t="s">
        <v>114</v>
      </c>
      <c r="L15" s="31"/>
    </row>
    <row r="16" spans="2:12" s="168" customFormat="1" ht="15" customHeight="1">
      <c r="B16" s="31"/>
      <c r="J16" s="169"/>
      <c r="L16" s="31"/>
    </row>
    <row r="17" spans="2:23" s="8" customFormat="1" ht="29.25" customHeight="1">
      <c r="B17" s="86"/>
      <c r="C17" s="83" t="s">
        <v>83</v>
      </c>
      <c r="D17" s="84" t="s">
        <v>53</v>
      </c>
      <c r="E17" s="84" t="s">
        <v>49</v>
      </c>
      <c r="F17" s="84" t="s">
        <v>50</v>
      </c>
      <c r="G17" s="84" t="s">
        <v>84</v>
      </c>
      <c r="H17" s="84" t="s">
        <v>85</v>
      </c>
      <c r="I17" s="84" t="s">
        <v>86</v>
      </c>
      <c r="J17" s="131" t="s">
        <v>81</v>
      </c>
      <c r="K17" s="85" t="s">
        <v>87</v>
      </c>
      <c r="L17" s="86"/>
      <c r="M17" s="50" t="s">
        <v>1</v>
      </c>
      <c r="N17" s="51" t="s">
        <v>32</v>
      </c>
      <c r="O17" s="51" t="s">
        <v>88</v>
      </c>
      <c r="P17" s="51" t="s">
        <v>89</v>
      </c>
      <c r="Q17" s="51" t="s">
        <v>90</v>
      </c>
      <c r="R17" s="51" t="s">
        <v>91</v>
      </c>
      <c r="S17" s="51" t="s">
        <v>92</v>
      </c>
      <c r="T17" s="52" t="s">
        <v>93</v>
      </c>
    </row>
    <row r="18" spans="2:23" s="168" customFormat="1" ht="22.9" customHeight="1">
      <c r="B18" s="31"/>
      <c r="C18" s="57" t="s">
        <v>82</v>
      </c>
      <c r="J18" s="176"/>
      <c r="L18" s="31"/>
      <c r="M18" s="177"/>
      <c r="N18" s="44"/>
      <c r="O18" s="44"/>
      <c r="P18" s="178" t="e">
        <f>P19+#REF!+#REF!+P34</f>
        <v>#REF!</v>
      </c>
      <c r="Q18" s="44"/>
      <c r="R18" s="178" t="e">
        <f>R19+#REF!+#REF!+R34</f>
        <v>#REF!</v>
      </c>
      <c r="S18" s="44"/>
      <c r="T18" s="179" t="e">
        <f>T19+#REF!+#REF!+T34</f>
        <v>#REF!</v>
      </c>
    </row>
    <row r="19" spans="2:23" s="180" customFormat="1" ht="25.9" customHeight="1">
      <c r="B19" s="181"/>
      <c r="D19" s="182" t="s">
        <v>67</v>
      </c>
      <c r="E19" s="183" t="s">
        <v>94</v>
      </c>
      <c r="F19" s="183" t="s">
        <v>101</v>
      </c>
      <c r="J19" s="184"/>
      <c r="L19" s="181"/>
      <c r="M19" s="185"/>
      <c r="P19" s="186" t="e">
        <f>#REF!+#REF!+#REF!</f>
        <v>#REF!</v>
      </c>
      <c r="R19" s="186" t="e">
        <f>#REF!+#REF!+#REF!</f>
        <v>#REF!</v>
      </c>
      <c r="T19" s="187" t="e">
        <f>#REF!+#REF!+#REF!</f>
        <v>#REF!</v>
      </c>
    </row>
    <row r="20" spans="2:23" s="180" customFormat="1" ht="22.9" customHeight="1">
      <c r="B20" s="181"/>
      <c r="D20" s="182" t="s">
        <v>67</v>
      </c>
      <c r="E20" s="188" t="s">
        <v>100</v>
      </c>
      <c r="F20" s="188" t="s">
        <v>122</v>
      </c>
      <c r="J20" s="189"/>
      <c r="L20" s="181"/>
      <c r="M20" s="185"/>
      <c r="P20" s="186" t="e">
        <f>SUM(#REF!)</f>
        <v>#REF!</v>
      </c>
      <c r="R20" s="186" t="e">
        <f>SUM(#REF!)</f>
        <v>#REF!</v>
      </c>
      <c r="T20" s="187" t="e">
        <f>SUM(#REF!)</f>
        <v>#REF!</v>
      </c>
      <c r="W20" s="203"/>
    </row>
    <row r="21" spans="2:23" s="168" customFormat="1" ht="15" customHeight="1">
      <c r="B21" s="190"/>
      <c r="C21" s="104">
        <v>1</v>
      </c>
      <c r="D21" s="104" t="s">
        <v>97</v>
      </c>
      <c r="E21" s="105" t="s">
        <v>141</v>
      </c>
      <c r="F21" s="106" t="s">
        <v>124</v>
      </c>
      <c r="G21" s="107" t="s">
        <v>98</v>
      </c>
      <c r="H21" s="108">
        <v>256</v>
      </c>
      <c r="I21" s="108"/>
      <c r="J21" s="135"/>
      <c r="K21" s="141"/>
      <c r="L21" s="109"/>
      <c r="M21" s="110" t="s">
        <v>1</v>
      </c>
      <c r="N21" s="191" t="s">
        <v>34</v>
      </c>
      <c r="O21" s="192">
        <v>0</v>
      </c>
      <c r="P21" s="192">
        <f t="shared" ref="P21:P22" si="0">O21*H21</f>
        <v>0</v>
      </c>
      <c r="Q21" s="192">
        <v>0</v>
      </c>
      <c r="R21" s="192">
        <f t="shared" ref="R21:R22" si="1">Q21*H21</f>
        <v>0</v>
      </c>
      <c r="S21" s="192">
        <v>0</v>
      </c>
      <c r="T21" s="103">
        <f t="shared" ref="T21:T22" si="2">S21*H21</f>
        <v>0</v>
      </c>
    </row>
    <row r="22" spans="2:23" s="168" customFormat="1" ht="15" customHeight="1">
      <c r="B22" s="190"/>
      <c r="C22" s="95">
        <v>2</v>
      </c>
      <c r="D22" s="95" t="s">
        <v>95</v>
      </c>
      <c r="E22" s="96" t="s">
        <v>142</v>
      </c>
      <c r="F22" s="97" t="s">
        <v>123</v>
      </c>
      <c r="G22" s="98" t="s">
        <v>98</v>
      </c>
      <c r="H22" s="99">
        <v>256</v>
      </c>
      <c r="I22" s="99"/>
      <c r="J22" s="136"/>
      <c r="K22" s="193"/>
      <c r="L22" s="31"/>
      <c r="M22" s="100" t="s">
        <v>1</v>
      </c>
      <c r="N22" s="194" t="s">
        <v>34</v>
      </c>
      <c r="O22" s="192">
        <v>0</v>
      </c>
      <c r="P22" s="192">
        <f t="shared" si="0"/>
        <v>0</v>
      </c>
      <c r="Q22" s="192">
        <v>0</v>
      </c>
      <c r="R22" s="192">
        <f t="shared" si="1"/>
        <v>0</v>
      </c>
      <c r="S22" s="192">
        <v>0</v>
      </c>
      <c r="T22" s="103">
        <f t="shared" si="2"/>
        <v>0</v>
      </c>
    </row>
    <row r="23" spans="2:23" s="180" customFormat="1" ht="22.9" customHeight="1">
      <c r="B23" s="181"/>
      <c r="D23" s="182" t="s">
        <v>67</v>
      </c>
      <c r="E23" s="188" t="s">
        <v>104</v>
      </c>
      <c r="F23" s="188" t="s">
        <v>106</v>
      </c>
      <c r="J23" s="189"/>
      <c r="L23" s="181"/>
      <c r="M23" s="185"/>
      <c r="P23" s="186">
        <f>SUM(P25:P29)</f>
        <v>0</v>
      </c>
      <c r="R23" s="186">
        <f>SUM(R25:R29)</f>
        <v>0</v>
      </c>
      <c r="T23" s="187">
        <f>SUM(T25:T29)</f>
        <v>0</v>
      </c>
    </row>
    <row r="24" spans="2:23" s="168" customFormat="1" ht="24.2" customHeight="1">
      <c r="B24" s="190"/>
      <c r="C24" s="104">
        <v>3</v>
      </c>
      <c r="D24" s="104" t="s">
        <v>97</v>
      </c>
      <c r="E24" s="159" t="s">
        <v>143</v>
      </c>
      <c r="F24" s="106" t="s">
        <v>187</v>
      </c>
      <c r="G24" s="107" t="s">
        <v>98</v>
      </c>
      <c r="H24" s="108">
        <v>176</v>
      </c>
      <c r="I24" s="108"/>
      <c r="J24" s="135"/>
      <c r="K24" s="141"/>
      <c r="L24" s="109"/>
      <c r="M24" s="110"/>
      <c r="N24" s="191"/>
      <c r="O24" s="192"/>
      <c r="P24" s="192"/>
      <c r="Q24" s="192"/>
      <c r="R24" s="192"/>
      <c r="S24" s="192"/>
      <c r="T24" s="103"/>
    </row>
    <row r="25" spans="2:23" s="168" customFormat="1" ht="24.2" customHeight="1">
      <c r="B25" s="190"/>
      <c r="C25" s="104">
        <v>4</v>
      </c>
      <c r="D25" s="104" t="s">
        <v>97</v>
      </c>
      <c r="E25" s="159" t="s">
        <v>144</v>
      </c>
      <c r="F25" s="106" t="s">
        <v>132</v>
      </c>
      <c r="G25" s="107" t="s">
        <v>98</v>
      </c>
      <c r="H25" s="108">
        <v>120</v>
      </c>
      <c r="I25" s="108"/>
      <c r="J25" s="135"/>
      <c r="K25" s="141"/>
      <c r="L25" s="109"/>
      <c r="M25" s="110"/>
      <c r="N25" s="191"/>
      <c r="O25" s="192"/>
      <c r="P25" s="192"/>
      <c r="Q25" s="192"/>
      <c r="R25" s="192"/>
      <c r="S25" s="192"/>
      <c r="T25" s="103"/>
    </row>
    <row r="26" spans="2:23" s="168" customFormat="1" ht="14.45" customHeight="1">
      <c r="B26" s="190"/>
      <c r="C26" s="95">
        <v>5</v>
      </c>
      <c r="D26" s="95" t="s">
        <v>95</v>
      </c>
      <c r="E26" s="147" t="s">
        <v>145</v>
      </c>
      <c r="F26" s="97" t="s">
        <v>133</v>
      </c>
      <c r="G26" s="98" t="s">
        <v>98</v>
      </c>
      <c r="H26" s="99">
        <f>SUM(H24:H25)</f>
        <v>296</v>
      </c>
      <c r="I26" s="99"/>
      <c r="J26" s="136"/>
      <c r="K26" s="193"/>
      <c r="L26" s="31"/>
      <c r="M26" s="100"/>
      <c r="N26" s="194"/>
      <c r="O26" s="192"/>
      <c r="P26" s="192"/>
      <c r="Q26" s="192"/>
      <c r="R26" s="192"/>
      <c r="S26" s="192"/>
      <c r="T26" s="103"/>
    </row>
    <row r="27" spans="2:23" s="168" customFormat="1" ht="14.45" customHeight="1">
      <c r="B27" s="190"/>
      <c r="C27" s="95">
        <v>6</v>
      </c>
      <c r="D27" s="95" t="s">
        <v>95</v>
      </c>
      <c r="E27" s="147" t="s">
        <v>146</v>
      </c>
      <c r="F27" s="97" t="s">
        <v>134</v>
      </c>
      <c r="G27" s="98" t="s">
        <v>96</v>
      </c>
      <c r="H27" s="99">
        <v>24</v>
      </c>
      <c r="I27" s="99"/>
      <c r="J27" s="136"/>
      <c r="K27" s="193"/>
      <c r="L27" s="31"/>
      <c r="M27" s="100"/>
      <c r="N27" s="194"/>
      <c r="O27" s="192"/>
      <c r="P27" s="192"/>
      <c r="Q27" s="192"/>
      <c r="R27" s="192"/>
      <c r="S27" s="192"/>
      <c r="T27" s="103"/>
    </row>
    <row r="28" spans="2:23" s="168" customFormat="1" ht="14.45" customHeight="1">
      <c r="B28" s="190"/>
      <c r="C28" s="95">
        <v>7</v>
      </c>
      <c r="D28" s="95" t="s">
        <v>95</v>
      </c>
      <c r="E28" s="147" t="s">
        <v>147</v>
      </c>
      <c r="F28" s="97" t="s">
        <v>135</v>
      </c>
      <c r="G28" s="98" t="s">
        <v>96</v>
      </c>
      <c r="H28" s="99">
        <v>12</v>
      </c>
      <c r="I28" s="99"/>
      <c r="J28" s="136"/>
      <c r="K28" s="193"/>
      <c r="L28" s="31"/>
      <c r="M28" s="100"/>
      <c r="N28" s="194"/>
      <c r="O28" s="192"/>
      <c r="P28" s="192"/>
      <c r="Q28" s="192"/>
      <c r="R28" s="192"/>
      <c r="S28" s="192"/>
      <c r="T28" s="103"/>
    </row>
    <row r="29" spans="2:23" s="168" customFormat="1" ht="14.45" customHeight="1">
      <c r="B29" s="190"/>
      <c r="C29" s="104">
        <v>8</v>
      </c>
      <c r="D29" s="104" t="s">
        <v>97</v>
      </c>
      <c r="E29" s="159" t="s">
        <v>148</v>
      </c>
      <c r="F29" s="106" t="s">
        <v>102</v>
      </c>
      <c r="G29" s="107" t="s">
        <v>103</v>
      </c>
      <c r="H29" s="108">
        <v>1</v>
      </c>
      <c r="I29" s="108"/>
      <c r="J29" s="135"/>
      <c r="K29" s="141"/>
      <c r="L29" s="109"/>
      <c r="M29" s="110" t="s">
        <v>1</v>
      </c>
      <c r="N29" s="191" t="s">
        <v>34</v>
      </c>
      <c r="O29" s="192">
        <v>0</v>
      </c>
      <c r="P29" s="192">
        <f t="shared" ref="P29" si="3">O29*H29</f>
        <v>0</v>
      </c>
      <c r="Q29" s="192">
        <v>0</v>
      </c>
      <c r="R29" s="192">
        <f t="shared" ref="R29" si="4">Q29*H29</f>
        <v>0</v>
      </c>
      <c r="S29" s="192">
        <v>0</v>
      </c>
      <c r="T29" s="103">
        <f t="shared" ref="T29" si="5">S29*H29</f>
        <v>0</v>
      </c>
    </row>
    <row r="30" spans="2:23" s="180" customFormat="1" ht="22.9" customHeight="1">
      <c r="B30" s="181"/>
      <c r="D30" s="182" t="s">
        <v>67</v>
      </c>
      <c r="E30" s="188" t="s">
        <v>105</v>
      </c>
      <c r="F30" s="188" t="s">
        <v>121</v>
      </c>
      <c r="J30" s="189"/>
      <c r="L30" s="181"/>
      <c r="M30" s="185"/>
      <c r="P30" s="186">
        <f>SUM(P31:P31)</f>
        <v>0</v>
      </c>
      <c r="R30" s="186">
        <f>SUM(R31:R31)</f>
        <v>0</v>
      </c>
      <c r="T30" s="187">
        <f>SUM(T31:T31)</f>
        <v>0</v>
      </c>
    </row>
    <row r="31" spans="2:23" s="168" customFormat="1" ht="14.45" customHeight="1">
      <c r="B31" s="190"/>
      <c r="C31" s="104">
        <v>9</v>
      </c>
      <c r="D31" s="104" t="s">
        <v>97</v>
      </c>
      <c r="E31" s="159" t="s">
        <v>149</v>
      </c>
      <c r="F31" s="204" t="s">
        <v>188</v>
      </c>
      <c r="G31" s="107" t="s">
        <v>96</v>
      </c>
      <c r="H31" s="108">
        <v>1</v>
      </c>
      <c r="I31" s="108"/>
      <c r="J31" s="135"/>
      <c r="K31" s="141"/>
      <c r="L31" s="109"/>
      <c r="M31" s="110" t="s">
        <v>1</v>
      </c>
      <c r="N31" s="191" t="s">
        <v>34</v>
      </c>
      <c r="O31" s="192">
        <v>0</v>
      </c>
      <c r="P31" s="192">
        <f t="shared" ref="P31:P33" si="6">O31*H31</f>
        <v>0</v>
      </c>
      <c r="Q31" s="192">
        <v>0</v>
      </c>
      <c r="R31" s="192">
        <f t="shared" ref="R31:R33" si="7">Q31*H31</f>
        <v>0</v>
      </c>
      <c r="S31" s="192">
        <v>0</v>
      </c>
      <c r="T31" s="103">
        <f t="shared" ref="T31:T33" si="8">S31*H31</f>
        <v>0</v>
      </c>
    </row>
    <row r="32" spans="2:23" s="168" customFormat="1" ht="14.45" customHeight="1">
      <c r="B32" s="190"/>
      <c r="C32" s="104">
        <v>10</v>
      </c>
      <c r="D32" s="104" t="s">
        <v>97</v>
      </c>
      <c r="E32" s="159" t="s">
        <v>150</v>
      </c>
      <c r="F32" s="204" t="s">
        <v>188</v>
      </c>
      <c r="G32" s="107" t="s">
        <v>96</v>
      </c>
      <c r="H32" s="108">
        <v>1</v>
      </c>
      <c r="I32" s="108"/>
      <c r="J32" s="135"/>
      <c r="K32" s="141"/>
      <c r="L32" s="109"/>
      <c r="M32" s="110" t="s">
        <v>1</v>
      </c>
      <c r="N32" s="191" t="s">
        <v>34</v>
      </c>
      <c r="O32" s="192">
        <v>0</v>
      </c>
      <c r="P32" s="192">
        <f t="shared" si="6"/>
        <v>0</v>
      </c>
      <c r="Q32" s="192">
        <v>0</v>
      </c>
      <c r="R32" s="192">
        <f t="shared" si="7"/>
        <v>0</v>
      </c>
      <c r="S32" s="192">
        <v>0</v>
      </c>
      <c r="T32" s="103">
        <f t="shared" si="8"/>
        <v>0</v>
      </c>
    </row>
    <row r="33" spans="2:20" s="168" customFormat="1" ht="14.45" customHeight="1">
      <c r="B33" s="190"/>
      <c r="C33" s="104">
        <v>11</v>
      </c>
      <c r="D33" s="104" t="s">
        <v>97</v>
      </c>
      <c r="E33" s="159" t="s">
        <v>189</v>
      </c>
      <c r="F33" s="204" t="s">
        <v>188</v>
      </c>
      <c r="G33" s="107" t="s">
        <v>96</v>
      </c>
      <c r="H33" s="108">
        <v>1</v>
      </c>
      <c r="I33" s="108"/>
      <c r="J33" s="135"/>
      <c r="K33" s="141"/>
      <c r="L33" s="109"/>
      <c r="M33" s="110" t="s">
        <v>1</v>
      </c>
      <c r="N33" s="191" t="s">
        <v>34</v>
      </c>
      <c r="O33" s="192">
        <v>0</v>
      </c>
      <c r="P33" s="192">
        <f t="shared" si="6"/>
        <v>0</v>
      </c>
      <c r="Q33" s="192">
        <v>0</v>
      </c>
      <c r="R33" s="192">
        <f t="shared" si="7"/>
        <v>0</v>
      </c>
      <c r="S33" s="192">
        <v>0</v>
      </c>
      <c r="T33" s="103">
        <f t="shared" si="8"/>
        <v>0</v>
      </c>
    </row>
    <row r="34" spans="2:20" s="180" customFormat="1" ht="25.9" customHeight="1">
      <c r="B34" s="181"/>
      <c r="D34" s="182" t="s">
        <v>67</v>
      </c>
      <c r="E34" s="188" t="s">
        <v>109</v>
      </c>
      <c r="F34" s="188" t="s">
        <v>110</v>
      </c>
      <c r="J34" s="189"/>
      <c r="L34" s="181"/>
      <c r="M34" s="185"/>
      <c r="P34" s="186">
        <f>SUM(P35:P35)</f>
        <v>0</v>
      </c>
      <c r="R34" s="186">
        <f>SUM(R35:R35)</f>
        <v>0</v>
      </c>
      <c r="T34" s="187">
        <f>SUM(T35:T35)</f>
        <v>0</v>
      </c>
    </row>
    <row r="35" spans="2:20" s="168" customFormat="1" ht="14.45" customHeight="1">
      <c r="B35" s="190"/>
      <c r="C35" s="95">
        <v>12</v>
      </c>
      <c r="D35" s="95" t="s">
        <v>95</v>
      </c>
      <c r="E35" s="96" t="s">
        <v>111</v>
      </c>
      <c r="F35" s="97" t="s">
        <v>190</v>
      </c>
      <c r="G35" s="98" t="s">
        <v>108</v>
      </c>
      <c r="H35" s="99">
        <v>12</v>
      </c>
      <c r="I35" s="99"/>
      <c r="J35" s="136"/>
      <c r="K35" s="193"/>
      <c r="L35" s="31"/>
      <c r="M35" s="100" t="s">
        <v>1</v>
      </c>
      <c r="N35" s="194" t="s">
        <v>34</v>
      </c>
      <c r="O35" s="192">
        <v>0</v>
      </c>
      <c r="P35" s="192">
        <f t="shared" ref="P35" si="9">O35*H35</f>
        <v>0</v>
      </c>
      <c r="Q35" s="192">
        <v>0</v>
      </c>
      <c r="R35" s="192">
        <f t="shared" ref="R35" si="10">Q35*H35</f>
        <v>0</v>
      </c>
      <c r="S35" s="192">
        <v>0</v>
      </c>
      <c r="T35" s="103">
        <f t="shared" ref="T35" si="11">S35*H35</f>
        <v>0</v>
      </c>
    </row>
    <row r="36" spans="2:20" s="168" customFormat="1" ht="8.1" customHeight="1">
      <c r="B36" s="190"/>
      <c r="C36" s="195"/>
      <c r="D36" s="195"/>
      <c r="E36" s="196"/>
      <c r="F36" s="197"/>
      <c r="G36" s="198"/>
      <c r="H36" s="199"/>
      <c r="I36" s="199"/>
      <c r="J36" s="152"/>
      <c r="K36" s="200"/>
      <c r="L36" s="31"/>
      <c r="M36" s="201"/>
      <c r="N36" s="194"/>
      <c r="O36" s="192"/>
      <c r="P36" s="192"/>
      <c r="Q36" s="192"/>
      <c r="R36" s="192"/>
      <c r="S36" s="192"/>
      <c r="T36" s="192"/>
    </row>
    <row r="37" spans="2:20" s="168" customFormat="1" ht="14.45" customHeight="1">
      <c r="B37" s="190"/>
      <c r="C37" s="205" t="s">
        <v>191</v>
      </c>
      <c r="D37" s="195"/>
      <c r="E37" s="196"/>
      <c r="F37" s="202" t="s">
        <v>162</v>
      </c>
      <c r="G37" s="198"/>
      <c r="H37" s="199"/>
      <c r="I37" s="199"/>
      <c r="J37" s="152"/>
      <c r="K37" s="200"/>
      <c r="L37" s="31"/>
      <c r="M37" s="201"/>
      <c r="N37" s="194"/>
      <c r="O37" s="192"/>
      <c r="P37" s="192"/>
      <c r="Q37" s="192"/>
      <c r="R37" s="192"/>
      <c r="S37" s="192"/>
      <c r="T37" s="192"/>
    </row>
    <row r="38" spans="2:20" s="168" customFormat="1" ht="6.95" customHeight="1">
      <c r="B38" s="170"/>
      <c r="C38" s="171"/>
      <c r="D38" s="171"/>
      <c r="E38" s="171"/>
      <c r="F38" s="171"/>
      <c r="G38" s="171"/>
      <c r="H38" s="171"/>
      <c r="I38" s="171"/>
      <c r="J38" s="172"/>
      <c r="K38" s="171"/>
      <c r="L38" s="31"/>
    </row>
  </sheetData>
  <mergeCells count="3">
    <mergeCell ref="E10:H10"/>
    <mergeCell ref="E6:H6"/>
    <mergeCell ref="E8:H8"/>
  </mergeCells>
  <pageMargins left="0.78740157480314965" right="0.51181102362204722" top="0.74803149606299213" bottom="0.74803149606299213" header="0.31496062992125984" footer="0.31496062992125984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6</vt:i4>
      </vt:variant>
    </vt:vector>
  </HeadingPairs>
  <TitlesOfParts>
    <vt:vector size="10" baseType="lpstr">
      <vt:lpstr>Rekapitulácia stavby</vt:lpstr>
      <vt:lpstr>B+C ŠKS</vt:lpstr>
      <vt:lpstr>D ŠKS</vt:lpstr>
      <vt:lpstr>Optika</vt:lpstr>
      <vt:lpstr>'B+C ŠKS'!Názvy_tlače</vt:lpstr>
      <vt:lpstr>'Rekapitulácia stavby'!Názvy_tlače</vt:lpstr>
      <vt:lpstr>'B+C ŠKS'!Oblasť_tlače</vt:lpstr>
      <vt:lpstr>'D ŠKS'!Oblasť_tlače</vt:lpstr>
      <vt:lpstr>Optika!Oblasť_tlače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DELL-OP-7020\Dell</dc:creator>
  <cp:lastModifiedBy>Voskár Lukáš</cp:lastModifiedBy>
  <cp:lastPrinted>2021-11-19T09:08:47Z</cp:lastPrinted>
  <dcterms:created xsi:type="dcterms:W3CDTF">2021-05-03T09:18:41Z</dcterms:created>
  <dcterms:modified xsi:type="dcterms:W3CDTF">2021-11-19T09:08:56Z</dcterms:modified>
</cp:coreProperties>
</file>